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jefanov\Documents\"/>
    </mc:Choice>
  </mc:AlternateContent>
  <xr:revisionPtr revIDLastSave="0" documentId="8_{B56BE56A-7EB7-48FA-BE85-D801DC60BC48}" xr6:coauthVersionLast="47" xr6:coauthVersionMax="47" xr10:uidLastSave="{00000000-0000-0000-0000-000000000000}"/>
  <bookViews>
    <workbookView xWindow="57480" yWindow="-120" windowWidth="51840" windowHeight="20625" xr2:uid="{62464C06-B716-42E4-B9D7-ED8E46C6B409}"/>
  </bookViews>
  <sheets>
    <sheet name="A. Eelarve" sheetId="1" r:id="rId1"/>
  </sheets>
  <externalReferences>
    <externalReference r:id="rId2"/>
  </externalReferences>
  <definedNames>
    <definedName name="Kinnituskiri" comment="Vali sobiv vastusevariant">'[1]Nähtamatu leht'!$A$12:$A$14</definedName>
    <definedName name="Projekti_valdkond">'A. Eelarve'!$B$10</definedName>
    <definedName name="Ühik">'[1]Nähtamatu leht'!$A$6:$A$9</definedName>
    <definedName name="Valdkond">'[1]Nähtamatu leht'!$A$1:$A$3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1" l="1"/>
  <c r="G55" i="1" l="1"/>
  <c r="G54" i="1"/>
  <c r="G53" i="1"/>
  <c r="G51" i="1"/>
  <c r="E50" i="1"/>
  <c r="G50" i="1" s="1"/>
  <c r="G49" i="1"/>
  <c r="G48" i="1"/>
  <c r="G47" i="1"/>
  <c r="G46" i="1"/>
  <c r="G45" i="1"/>
  <c r="G44" i="1"/>
  <c r="G42" i="1"/>
  <c r="G41" i="1"/>
  <c r="G40" i="1"/>
  <c r="G39" i="1"/>
  <c r="G38" i="1"/>
  <c r="G33" i="1"/>
  <c r="G32" i="1"/>
  <c r="G31" i="1"/>
  <c r="G30" i="1"/>
  <c r="D16" i="1"/>
  <c r="G29" i="1" l="1"/>
  <c r="C20" i="1" s="1"/>
  <c r="G36" i="1"/>
  <c r="C21" i="1" s="1"/>
  <c r="G56" i="1" l="1"/>
  <c r="G57" i="1" s="1"/>
  <c r="C23" i="1" s="1"/>
  <c r="C22" i="1"/>
  <c r="D20" i="1" s="1"/>
  <c r="C24" i="1" l="1"/>
  <c r="D21" i="1"/>
  <c r="G58" i="1"/>
  <c r="C15" i="1" l="1"/>
  <c r="C14" i="1"/>
  <c r="C16" i="1" l="1"/>
</calcChain>
</file>

<file path=xl/sharedStrings.xml><?xml version="1.0" encoding="utf-8"?>
<sst xmlns="http://schemas.openxmlformats.org/spreadsheetml/2006/main" count="137" uniqueCount="112">
  <si>
    <t>Lisa 2</t>
  </si>
  <si>
    <t xml:space="preserve">toetuslepingu juurde </t>
  </si>
  <si>
    <t>VARJUPAIGA-, RÄNDE- JA INTEGRATSIOONIFOND</t>
  </si>
  <si>
    <t>Toetuse taotleja:</t>
  </si>
  <si>
    <t>Rahvusvaheline Migratsiooniorganisatsioon (IOM), Eesti esindus</t>
  </si>
  <si>
    <t>Projekti pealkiri:</t>
  </si>
  <si>
    <t>Vabatahtlik toetatud tagasipöördumine ja reintegratsioon Eestis</t>
  </si>
  <si>
    <t>Projekti tunnus:</t>
  </si>
  <si>
    <t>AMIF2020-16</t>
  </si>
  <si>
    <t>Projekti periood:</t>
  </si>
  <si>
    <t>Projekti valdkond:</t>
  </si>
  <si>
    <t>Tagasisaatmine</t>
  </si>
  <si>
    <t>Tabel 1. Projekti tulud allikate lõikes (EUR)</t>
  </si>
  <si>
    <t>Rahastamisallikas</t>
  </si>
  <si>
    <t>Summa</t>
  </si>
  <si>
    <t>Osakaal %</t>
  </si>
  <si>
    <t>AMIF</t>
  </si>
  <si>
    <t>Riiklik kaasfinantseering</t>
  </si>
  <si>
    <t>PROJEKTI MAKSUMUS KOKKU</t>
  </si>
  <si>
    <t>Tabel 2. Projekti kululiikide koondtabel (EUR)</t>
  </si>
  <si>
    <t>KOOND</t>
  </si>
  <si>
    <t>KOKKU</t>
  </si>
  <si>
    <t>% kogukuludest</t>
  </si>
  <si>
    <t>Tööjõukulud</t>
  </si>
  <si>
    <r>
      <t>Sihtrühmadega seotud kulud</t>
    </r>
    <r>
      <rPr>
        <strike/>
        <sz val="12"/>
        <rFont val="Times New Roman"/>
        <family val="1"/>
        <charset val="186"/>
      </rPr>
      <t xml:space="preserve"> </t>
    </r>
  </si>
  <si>
    <t>Otsesed kulud kokku</t>
  </si>
  <si>
    <t>Kaudsed kulud</t>
  </si>
  <si>
    <t>Projekti kulud kokku</t>
  </si>
  <si>
    <t>Tabel 3. Projekti detailne eelarve (EUR)</t>
  </si>
  <si>
    <t>nr</t>
  </si>
  <si>
    <t>Kululiik</t>
  </si>
  <si>
    <t>Kulu detailne kirjeldus</t>
  </si>
  <si>
    <t>Ühik</t>
  </si>
  <si>
    <t>Kogus</t>
  </si>
  <si>
    <t>Ühiku hind</t>
  </si>
  <si>
    <t>PROJEKTI OTSESED KULUD</t>
  </si>
  <si>
    <t>1.</t>
  </si>
  <si>
    <t>1.1</t>
  </si>
  <si>
    <t>Projektijuht</t>
  </si>
  <si>
    <t>Eelduslikult 80% tööaeg, projekti juhtimine, aruandlus jms. tööülesanded on lisatud taotlusele. Kulu sisaldab endas töötasu (vastavalt ÜRO palgaskaalale) ning kulusid töötasudeks, nt panus ÜRO pensionifondi (United Nations Joint Staff Pension Fund - UNJSPF - 15.8%),  kompensatsiooniplaani (0.47%), lapsetoetus ja IOMi ravikindlustus (MSP premium floor) MSPga ühinemise kulu, puhkusetasu, 6% Terminal emolument</t>
  </si>
  <si>
    <t>kuu</t>
  </si>
  <si>
    <t>1.2</t>
  </si>
  <si>
    <t>Projekti Assistent</t>
  </si>
  <si>
    <t>Eelduslikult täistööaeg, projektijuhi assisteerimine igapäevastes projektiga rakendamisega seonduvates tegevustes. Tööülesannete kirjeldus on lisatud taotlusele. Kulu sisaldab endas töötasu  (vastavalt ÜRO palgaskaalale) ning kulusid töötasudeks nt panus ÜRO pensionifondi (United Nations Joint Staff Pension Fund - UNJSPF - 15.8%), kompensatsiooniplaani (0.47%), lapsetoetus ja IOMi ravikindlustus (MSP premium floor) MSPga ühinemise kulu, puhkusetasu, 6% Terminal emolument</t>
  </si>
  <si>
    <t>tk</t>
  </si>
  <si>
    <t>1.3</t>
  </si>
  <si>
    <t>Praktikant</t>
  </si>
  <si>
    <t>Eelduslikult täistööaeg, kulu sisaldab praktikatasu ning CP (tööõnnetuskindlustus)</t>
  </si>
  <si>
    <t>1.4</t>
  </si>
  <si>
    <t>Projekti admin/finants assistant</t>
  </si>
  <si>
    <t>Eelduslikult 70% tööaega, projektijuhi assisteerimine projekti raamatupidamisalastes küsimustes. Kulu sisaldab endas töötasu  (vastavalt ÜRO palgaskaalale) ning kulusid töötasudeks nt panus ÜRO pensionifondi (United Nations Joint Staff Pension Fund - UNJSPF - 15.8%), kompensatsiooniplaani (0.47%), lapsetoetus ja IOMi ravikindlustus (MSP premium floor) MSPga ühinemise kulu, puhkusetasu, 6% Terminal emolument</t>
  </si>
  <si>
    <t>1.5</t>
  </si>
  <si>
    <t>Projekti raamatupidamistugi</t>
  </si>
  <si>
    <t>Eelduslikult 3-5% tööaeg, projekti raamatupidamine ning finantsasjade kontrolli tagamine, sh igakuised palgalehe arvestused, maksete sooritused ning kuu sulgemised. Kulu sisaldab endas töötasu  (vastavalt ÜRO palgaskaalale) ja organisatsiooni kulusid töötasudeks Soomes</t>
  </si>
  <si>
    <t>2.</t>
  </si>
  <si>
    <t>Sihtrühmaga seotud tegevused</t>
  </si>
  <si>
    <t xml:space="preserve">Alaeesmärk 1: KRKd on teadlikud päritoluriiki tagasipöördumise võimalustest. </t>
  </si>
  <si>
    <t>2.1</t>
  </si>
  <si>
    <t>infomaterjalide koostamine</t>
  </si>
  <si>
    <t>Kulu sisaldab infomaterjalide tõlke, kujundamise ja trükkimise kulu. Tõlkimine eesti-inglise-eesti, vene ja vajadusel teised trendipõhised keeled. Hinnanguliselt trükitakse 250 infomaterjali ning tegeletakse kodulehe kaasajastamisega</t>
  </si>
  <si>
    <t>2.2</t>
  </si>
  <si>
    <t>Projekti meeskonna liikmete lähetuskulu</t>
  </si>
  <si>
    <t>Siseriiklik transport - buss, rong, sõiduauto (sh parkimistasu lennujaamas), takso (erandkorras kui muud transpordivahendid ei võimalda - nt varahommikused lennud). Seotud projekti otsese ja kaudse sihtrühma nõustamise/informeerimisega ja tagasipöördumise toetamisega. Täpsem kulu vajadus selgub projekti rakendamise käigus. arvestuse aluseks Tallinn-Vao/Vägeva-Tallinn; Tallinn-Tartu-Tallinn; Tallinn-Linnaaru-Tallinn</t>
  </si>
  <si>
    <t>2.3</t>
  </si>
  <si>
    <t>Tõlketeenused</t>
  </si>
  <si>
    <t>Suuline tõlge nõustamiste ajal ja/või kirjalik tõlge, et tagada efektiivne kommunikatsioon tagasipöördujatega protsessi vältel Eestis</t>
  </si>
  <si>
    <t>2.4</t>
  </si>
  <si>
    <t>Reisidokumendi taotlusega seotud kulud</t>
  </si>
  <si>
    <t>Reisidokumendi taotlemisega seonduv kulu, sh saatkondade riigilõivud, kulleriteenus, notari ja vandetõlgi teenused, dokumentide väljavõtted, apostillimised/legaliseerimised jms, mis nõutakse saatkondade poolt. Arvestuslikult 20 dokumendi taotlus</t>
  </si>
  <si>
    <t>2.5</t>
  </si>
  <si>
    <t>Reisieelsed kulud</t>
  </si>
  <si>
    <t xml:space="preserve">Kulu sisaldab endas tagasipöörduja siseriiklikku transpordikulu (maakonnaliinid + linnaliinid); majutus, toitlustus, hügieenitarbed; hooajalised riided (taaskasutusest), pagas/kott jms. Tegemist ei ole lõpliku nimekirjaga, tugi tagatakse vastavalt tagasipöörduja põhjendatud vajadustele </t>
  </si>
  <si>
    <t xml:space="preserve">Alaeesmärk 2: KRKdel on võimalik pöörduda tagasi oma päritoluriiki humaanselt ja korrapäraselt. </t>
  </si>
  <si>
    <t>2.6</t>
  </si>
  <si>
    <t>Reisieelsed tervisega seonduvad kulud</t>
  </si>
  <si>
    <t>2.7</t>
  </si>
  <si>
    <t>Transpordikulu seoses tagasipöördumisega</t>
  </si>
  <si>
    <t>Arvestuse aluseks näitlikud suunad: Eesti-Bangladesh; Eesti-Nigeeria; Eesti-Ukraina/Venemaa; Eesti-Georgia. Lõplikud sihtriigid täpsustuvad tuginedes toetuse saajate päritoluriikidele, lennuaegadele. Kulu sisaldab ka siseriiklikku transpordikulu päritoluriigis, eelkõige suuremate vahemaade ja turvalisuse kaalutlustel. Arvestuse aluseks on Covid19 eelne olukord, kus Eestist oli rohkem otselende</t>
  </si>
  <si>
    <t>2.8</t>
  </si>
  <si>
    <t>Lennujaama läbipääsu kaardid</t>
  </si>
  <si>
    <t>projekti meeskonna (tagasipöörduja saatja) läbipääsu tagamine Tallinna lennujaama reisijatetsooni, et tagada tugi lennukile sisenemiseni. Hinnanguliselt 5 kaarti</t>
  </si>
  <si>
    <t>2.9</t>
  </si>
  <si>
    <t>Sularahatoetus</t>
  </si>
  <si>
    <t>Sularahatoetus, mis tagatakse isikutele valdavalt Tallinna lennujaamas, et neil oleks võimalik jõuda päritoluriigis viimasesse sihtpunkti ning vajadusel katta ka elementaarsemad esmavajadused pärast saabumist. Hinnanguliselt jääb sularahatugi 100 EUR, kuid sõltuvalt vajadustele säilib erandi võimalus, mis vastab tagasipöörduja individuaalsele olukorrale</t>
  </si>
  <si>
    <t>2.10</t>
  </si>
  <si>
    <t>Transiidiabi</t>
  </si>
  <si>
    <t>Transiidiabi teenus, sh vastuvõtt lennujaamas, ühenduslennule jõudmise tagamine, koostöö transiitriigi ametivõimudega), teenustasu vastavalt IOM transiitriigi kontori/teenusepakkuja tasudele. Vajadusel majutuse tagamine (nt ühenduslend järgmisel päeval). hinnanguliselt 90% tagasipöördujatest vajavad teenust</t>
  </si>
  <si>
    <t>2.11</t>
  </si>
  <si>
    <t>Eskordi reisikulu</t>
  </si>
  <si>
    <t>Erivajadusega isikutele saatja tagamine (meditsiiniline ja tava-eskort), hinnanguliselt kuni 4 eskordi võimaldamine. Kulu sisaldab lennupileteid. Kulu arvestatud näitlikult Eesti-Armeenia-Eesti näitel. Meditsiinilise eskordi puhul säilitab IOM võimaluse kaasata kolleege, kes on med.töötajad, teistest riikidest (nt Venemaa, Ukraina, Rumeenia)</t>
  </si>
  <si>
    <t>2.12</t>
  </si>
  <si>
    <t>Eskordi päevaraha</t>
  </si>
  <si>
    <t>Erivajadusega isiku saatja  päevaraha. Sõltuvalt sihtriigist on arvestuse aluseks 2*2.3 päevaraha. Aluseks võetud Vene Föderatsioonis kehtiv EK päevaraha</t>
  </si>
  <si>
    <t>2.13</t>
  </si>
  <si>
    <t>Eskordi tasu</t>
  </si>
  <si>
    <t>Sisaldab töötasu ja tööõnnetuskindlustus (CP), viisade vormistamisega kaasnevaid kulusid jms.</t>
  </si>
  <si>
    <t>Alaeesmärk 3: KRKd on toetatud reintegreerumisel pärast tagasipöördumist.</t>
  </si>
  <si>
    <t>2.14</t>
  </si>
  <si>
    <t>Vastuvõtt ja reintegratsiooni rakendamise toetamine päritoluriigis</t>
  </si>
  <si>
    <t>Vajadusel vastuvõtt päritoluriiki saabumisel, peamine fookus reintegratsiooniplaani rakendamisel - tagasipöörduja nõustamine, vajalike dokumentide vormistamisel abistamine, esitatud dokumentide kontroll, vastavate maksete jms korraldamine ning plaani rakendamise jälgimine. Teenustasu IOM esindusele päritoluriigis või rakendavale partnerile. Hinnanguliselt 36.5% tagasipöördujatest</t>
  </si>
  <si>
    <t>2.15</t>
  </si>
  <si>
    <t>Reintegratsiooni tugi</t>
  </si>
  <si>
    <t>Mitterahaline tugi, mida taotlejatel on võimalik taotleda rakendamiseks päritoluriigis. Reintegratsiooni rakendamise võimekus ja väljavaade hinnatakse Eestis nõustamiste jooksul. Täiskasvanute puhul valdavalt seos otsese sissetulekuga ja/või haridusega, sh kursused. Johtuvalt on töökohatoetus, sh väike-äri rajamine jne toeks kuni 1700 EUR. Kui isik otsustab teha kursused ning kasutada ka tuge, siis võib olla põhjendatud olukordades lisada täiendavaid vahendeid kuni 500 EUR ulatuses. Lastele varieerub tagatava toe ulatus kuni 250 EUR sõltuvalt lapse vanusest ning vajadustest esmavajaduste katteks ning hariduse, sh huvihariduse võimaldamiseks. Hinnanguliselt 36.5% tagasipöördujatest</t>
  </si>
  <si>
    <t>2.16</t>
  </si>
  <si>
    <t>Eritugi erivajadusega isikutele</t>
  </si>
  <si>
    <t>Mitterahaline tugi, mis on suunatud eelkõige isikutele, kelle tervislik seisund vajab järelravi pärast tagasipöördumist. Samuti võimaldab katta COVID19 tulenevalt riiki sisenemisega kaasnevaid kulusid (nt kohustuslik karantiin, testid, tervisekontrollid ning tõendid jms)  Erandlikel juhtudel toetatakse eluaseme kulusid (max 3 kuud), kui isikutel puudub päritoluriigis elukoht (hävinud; ümberasumine riigisiseselt). Hinnanguliselt 10% tagasipöördujatest.</t>
  </si>
  <si>
    <t>PROJEKTI OTSESED KULUD KOKKU</t>
  </si>
  <si>
    <t>PROJEKTI KAUDSED KULUD</t>
  </si>
  <si>
    <t>PROJEKTI KULUD KOKKU</t>
  </si>
  <si>
    <t>01.01.2021–30.11.2023</t>
  </si>
  <si>
    <t>Kehtiv eelarve jaotus 01.01.2021-30.06.2023</t>
  </si>
  <si>
    <t>Valdavalt COVID19 pandeemiaga seotud kulud (testid, sertifikaadid jms ajas kaasuvad nõuded), reisieelne tervisekontroll, isikukaitsevahendid, sh  projektimeeskonnale sihtrühmaga seotud tegevuste elluviimiseks. Ravimid, sh retsept ja käsimüük. Tegemist ei ole lõpliku nimekirjaga, tugi tagatakse vastavalt tagasipöörduja põhjendatud vajadustele ning pandeemiast tulenevatele nõuetele.  Eelduslikult on tuge vajalik 40% tagasipöördujatest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</si>
</sst>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2"/>
      <color theme="1"/>
      <name val="Times New Roman"/>
      <family val="1"/>
      <charset val="186"/>
    </font>
    <font>
      <b/>
      <sz val="11"/>
      <color theme="1"/>
      <name val="Times New Roman"/>
      <family val="1"/>
      <charset val="186"/>
    </font>
    <font>
      <b/>
      <i/>
      <sz val="12"/>
      <color theme="1"/>
      <name val="Times New Roman"/>
      <family val="1"/>
      <charset val="186"/>
    </font>
    <font>
      <b/>
      <sz val="12"/>
      <color theme="1"/>
      <name val="Times New Roman"/>
      <family val="1"/>
      <charset val="186"/>
    </font>
    <font>
      <sz val="11"/>
      <color theme="1"/>
      <name val="Times New Roman"/>
      <family val="1"/>
      <charset val="186"/>
    </font>
    <font>
      <sz val="12"/>
      <name val="Times New Roman"/>
      <family val="1"/>
      <charset val="186"/>
    </font>
    <font>
      <u/>
      <sz val="11"/>
      <color theme="10"/>
      <name val="Calibri"/>
      <family val="2"/>
      <charset val="186"/>
      <scheme val="minor"/>
    </font>
    <font>
      <b/>
      <i/>
      <sz val="12"/>
      <name val="Times New Roman"/>
      <family val="1"/>
      <charset val="186"/>
    </font>
    <font>
      <b/>
      <sz val="11"/>
      <color theme="1"/>
      <name val="Calibri"/>
      <family val="2"/>
      <charset val="186"/>
      <scheme val="minor"/>
    </font>
    <font>
      <strike/>
      <sz val="12"/>
      <name val="Times New Roman"/>
      <family val="1"/>
      <charset val="186"/>
    </font>
    <font>
      <b/>
      <sz val="12"/>
      <name val="Times New Roman"/>
      <family val="1"/>
      <charset val="186"/>
    </font>
  </fonts>
  <fills count="6">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6"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69">
    <xf numFmtId="0" fontId="0" fillId="0" borderId="0" xfId="0"/>
    <xf numFmtId="0" fontId="1" fillId="0" borderId="0" xfId="0" applyFont="1" applyProtection="1">
      <protection locked="0"/>
    </xf>
    <xf numFmtId="0" fontId="1" fillId="0" borderId="0" xfId="0" applyFont="1" applyAlignment="1" applyProtection="1">
      <alignment horizontal="right"/>
      <protection locked="0"/>
    </xf>
    <xf numFmtId="0" fontId="2" fillId="0" borderId="0" xfId="0" applyFont="1" applyAlignment="1">
      <alignment horizontal="right" vertical="center"/>
    </xf>
    <xf numFmtId="0" fontId="3" fillId="0" borderId="0" xfId="0" applyFont="1" applyProtection="1">
      <protection hidden="1"/>
    </xf>
    <xf numFmtId="0" fontId="4" fillId="0" borderId="0" xfId="0" applyFont="1" applyProtection="1">
      <protection hidden="1"/>
    </xf>
    <xf numFmtId="0" fontId="1" fillId="0" borderId="0" xfId="0" applyFont="1" applyProtection="1">
      <protection hidden="1"/>
    </xf>
    <xf numFmtId="0" fontId="5" fillId="0" borderId="0" xfId="0" applyFont="1" applyAlignment="1">
      <alignment horizontal="right" vertical="center"/>
    </xf>
    <xf numFmtId="0" fontId="1" fillId="0" borderId="0" xfId="0" applyFont="1" applyProtection="1">
      <protection locked="0" hidden="1"/>
    </xf>
    <xf numFmtId="0" fontId="5" fillId="0" borderId="0" xfId="0" applyFont="1"/>
    <xf numFmtId="0" fontId="6" fillId="0" borderId="0" xfId="0" applyFont="1" applyProtection="1">
      <protection hidden="1"/>
    </xf>
    <xf numFmtId="0" fontId="0" fillId="0" borderId="0" xfId="0" applyProtection="1">
      <protection hidden="1"/>
    </xf>
    <xf numFmtId="0" fontId="1" fillId="2" borderId="2" xfId="0" applyFont="1" applyFill="1" applyBorder="1" applyProtection="1">
      <protection hidden="1"/>
    </xf>
    <xf numFmtId="0" fontId="4" fillId="2" borderId="2" xfId="0" applyFont="1" applyFill="1" applyBorder="1" applyProtection="1">
      <protection hidden="1"/>
    </xf>
    <xf numFmtId="0" fontId="4" fillId="0" borderId="2" xfId="0" applyFont="1" applyBorder="1" applyProtection="1">
      <protection hidden="1"/>
    </xf>
    <xf numFmtId="0" fontId="1" fillId="0" borderId="2" xfId="0" applyFont="1" applyBorder="1" applyProtection="1">
      <protection hidden="1"/>
    </xf>
    <xf numFmtId="4" fontId="1" fillId="0" borderId="2" xfId="0" applyNumberFormat="1" applyFont="1" applyBorder="1" applyProtection="1">
      <protection hidden="1"/>
    </xf>
    <xf numFmtId="4" fontId="1" fillId="3" borderId="2" xfId="0" applyNumberFormat="1" applyFont="1" applyFill="1" applyBorder="1" applyProtection="1">
      <protection locked="0" hidden="1"/>
    </xf>
    <xf numFmtId="4" fontId="1" fillId="4" borderId="2" xfId="0" applyNumberFormat="1" applyFont="1" applyFill="1" applyBorder="1" applyProtection="1">
      <protection hidden="1"/>
    </xf>
    <xf numFmtId="0" fontId="4" fillId="2" borderId="3" xfId="0" applyFont="1" applyFill="1" applyBorder="1" applyProtection="1">
      <protection hidden="1"/>
    </xf>
    <xf numFmtId="0" fontId="4" fillId="2" borderId="2" xfId="0" applyFont="1" applyFill="1" applyBorder="1" applyAlignment="1" applyProtection="1">
      <alignment horizontal="center"/>
      <protection hidden="1"/>
    </xf>
    <xf numFmtId="0" fontId="4" fillId="0" borderId="0" xfId="0" applyFont="1" applyAlignment="1" applyProtection="1">
      <alignment horizontal="center"/>
      <protection hidden="1"/>
    </xf>
    <xf numFmtId="0" fontId="6" fillId="0" borderId="2" xfId="0" applyFont="1" applyBorder="1" applyProtection="1">
      <protection hidden="1"/>
    </xf>
    <xf numFmtId="4" fontId="4" fillId="5" borderId="2" xfId="0" applyNumberFormat="1" applyFont="1" applyFill="1" applyBorder="1" applyProtection="1">
      <protection hidden="1"/>
    </xf>
    <xf numFmtId="4" fontId="4" fillId="2" borderId="2" xfId="0" applyNumberFormat="1" applyFont="1" applyFill="1" applyBorder="1" applyProtection="1">
      <protection hidden="1"/>
    </xf>
    <xf numFmtId="0" fontId="8" fillId="0" borderId="0" xfId="1" applyFont="1" applyProtection="1">
      <protection hidden="1"/>
    </xf>
    <xf numFmtId="0" fontId="0" fillId="2" borderId="5" xfId="0" applyFill="1" applyBorder="1" applyProtection="1">
      <protection hidden="1"/>
    </xf>
    <xf numFmtId="4" fontId="1" fillId="2" borderId="2" xfId="0" applyNumberFormat="1" applyFont="1" applyFill="1" applyBorder="1" applyProtection="1">
      <protection hidden="1"/>
    </xf>
    <xf numFmtId="49" fontId="11" fillId="0" borderId="2" xfId="0" applyNumberFormat="1" applyFont="1" applyBorder="1" applyProtection="1">
      <protection locked="0" hidden="1"/>
    </xf>
    <xf numFmtId="0" fontId="1" fillId="0" borderId="2" xfId="0" applyFont="1" applyBorder="1" applyProtection="1">
      <protection locked="0" hidden="1"/>
    </xf>
    <xf numFmtId="0" fontId="1" fillId="0" borderId="2" xfId="0" applyFont="1" applyBorder="1" applyAlignment="1" applyProtection="1">
      <alignment wrapText="1"/>
      <protection locked="0" hidden="1"/>
    </xf>
    <xf numFmtId="2" fontId="1" fillId="0" borderId="2" xfId="0" applyNumberFormat="1" applyFont="1" applyBorder="1" applyProtection="1">
      <protection locked="0" hidden="1"/>
    </xf>
    <xf numFmtId="4" fontId="1" fillId="0" borderId="2" xfId="0" applyNumberFormat="1" applyFont="1" applyBorder="1" applyProtection="1">
      <protection locked="0" hidden="1"/>
    </xf>
    <xf numFmtId="49" fontId="4" fillId="0" borderId="2" xfId="0" applyNumberFormat="1" applyFont="1" applyBorder="1" applyProtection="1">
      <protection locked="0" hidden="1"/>
    </xf>
    <xf numFmtId="0" fontId="4" fillId="2" borderId="2" xfId="0" quotePrefix="1" applyFont="1" applyFill="1" applyBorder="1" applyProtection="1">
      <protection hidden="1"/>
    </xf>
    <xf numFmtId="4" fontId="1" fillId="4" borderId="2" xfId="0" applyNumberFormat="1" applyFont="1" applyFill="1" applyBorder="1" applyProtection="1">
      <protection locked="0" hidden="1"/>
    </xf>
    <xf numFmtId="4" fontId="1" fillId="0" borderId="0" xfId="0" applyNumberFormat="1" applyFont="1" applyProtection="1">
      <protection hidden="1"/>
    </xf>
    <xf numFmtId="0" fontId="1" fillId="0" borderId="3" xfId="0" applyFont="1" applyBorder="1" applyProtection="1">
      <protection locked="0" hidden="1"/>
    </xf>
    <xf numFmtId="0" fontId="1" fillId="0" borderId="5" xfId="0" applyFont="1" applyBorder="1" applyAlignment="1" applyProtection="1">
      <alignment wrapText="1"/>
      <protection locked="0" hidden="1"/>
    </xf>
    <xf numFmtId="0" fontId="1" fillId="0" borderId="5" xfId="0" applyFont="1" applyBorder="1" applyProtection="1">
      <protection locked="0" hidden="1"/>
    </xf>
    <xf numFmtId="2" fontId="1" fillId="0" borderId="4" xfId="0" applyNumberFormat="1" applyFont="1" applyBorder="1" applyProtection="1">
      <protection locked="0" hidden="1"/>
    </xf>
    <xf numFmtId="0" fontId="1" fillId="0" borderId="0" xfId="0" applyFont="1" applyAlignment="1" applyProtection="1">
      <alignment wrapText="1"/>
      <protection locked="0" hidden="1"/>
    </xf>
    <xf numFmtId="0" fontId="1" fillId="0" borderId="0" xfId="0" applyFont="1" applyAlignment="1" applyProtection="1">
      <alignment wrapText="1"/>
      <protection hidden="1"/>
    </xf>
    <xf numFmtId="4" fontId="1" fillId="0" borderId="0" xfId="0" applyNumberFormat="1" applyFont="1" applyProtection="1">
      <protection locked="0" hidden="1"/>
    </xf>
    <xf numFmtId="0" fontId="4" fillId="4" borderId="3" xfId="0" applyFont="1" applyFill="1" applyBorder="1" applyProtection="1">
      <protection hidden="1"/>
    </xf>
    <xf numFmtId="0" fontId="0" fillId="4" borderId="5" xfId="0" applyFill="1" applyBorder="1" applyProtection="1">
      <protection hidden="1"/>
    </xf>
    <xf numFmtId="0" fontId="0" fillId="4" borderId="4" xfId="0" applyFill="1" applyBorder="1" applyProtection="1">
      <protection hidden="1"/>
    </xf>
    <xf numFmtId="0" fontId="4" fillId="4" borderId="3" xfId="0" applyFont="1" applyFill="1" applyBorder="1" applyProtection="1">
      <protection locked="0" hidden="1"/>
    </xf>
    <xf numFmtId="0" fontId="0" fillId="4" borderId="5" xfId="0" applyFill="1" applyBorder="1" applyProtection="1">
      <protection locked="0" hidden="1"/>
    </xf>
    <xf numFmtId="0" fontId="0" fillId="4" borderId="4" xfId="0" applyFill="1" applyBorder="1" applyProtection="1">
      <protection locked="0" hidden="1"/>
    </xf>
    <xf numFmtId="0" fontId="4" fillId="2" borderId="3" xfId="0" applyFont="1" applyFill="1" applyBorder="1" applyProtection="1">
      <protection hidden="1"/>
    </xf>
    <xf numFmtId="0" fontId="0" fillId="2" borderId="5" xfId="0" applyFill="1" applyBorder="1" applyProtection="1">
      <protection hidden="1"/>
    </xf>
    <xf numFmtId="0" fontId="0" fillId="2" borderId="4" xfId="0" applyFill="1" applyBorder="1" applyProtection="1">
      <protection hidden="1"/>
    </xf>
    <xf numFmtId="0" fontId="9" fillId="2" borderId="4" xfId="0" applyFont="1" applyFill="1" applyBorder="1" applyProtection="1">
      <protection hidden="1"/>
    </xf>
    <xf numFmtId="0" fontId="4" fillId="0" borderId="3" xfId="0" quotePrefix="1" applyFont="1" applyBorder="1" applyAlignment="1" applyProtection="1">
      <alignment horizontal="left" wrapText="1"/>
      <protection hidden="1"/>
    </xf>
    <xf numFmtId="0" fontId="4" fillId="0" borderId="5" xfId="0" quotePrefix="1" applyFont="1" applyBorder="1" applyAlignment="1" applyProtection="1">
      <alignment horizontal="left" wrapText="1"/>
      <protection hidden="1"/>
    </xf>
    <xf numFmtId="0" fontId="4" fillId="0" borderId="4" xfId="0" quotePrefix="1" applyFont="1" applyBorder="1" applyAlignment="1" applyProtection="1">
      <alignment horizontal="left" wrapText="1"/>
      <protection hidden="1"/>
    </xf>
    <xf numFmtId="0" fontId="4" fillId="0" borderId="3" xfId="0" applyFont="1" applyBorder="1" applyAlignment="1" applyProtection="1">
      <alignment horizontal="left"/>
      <protection locked="0" hidden="1"/>
    </xf>
    <xf numFmtId="0" fontId="4" fillId="0" borderId="5" xfId="0" applyFont="1" applyBorder="1" applyAlignment="1" applyProtection="1">
      <alignment horizontal="left"/>
      <protection locked="0" hidden="1"/>
    </xf>
    <xf numFmtId="0" fontId="4" fillId="0" borderId="4" xfId="0" applyFont="1" applyBorder="1" applyAlignment="1" applyProtection="1">
      <alignment horizontal="left"/>
      <protection locked="0" hidden="1"/>
    </xf>
    <xf numFmtId="0" fontId="4" fillId="0" borderId="3" xfId="0" applyFont="1" applyBorder="1" applyAlignment="1" applyProtection="1">
      <alignment horizontal="left" wrapText="1"/>
      <protection locked="0" hidden="1"/>
    </xf>
    <xf numFmtId="0" fontId="4" fillId="0" borderId="5" xfId="0" applyFont="1" applyBorder="1" applyAlignment="1" applyProtection="1">
      <alignment horizontal="left" wrapText="1"/>
      <protection locked="0" hidden="1"/>
    </xf>
    <xf numFmtId="0" fontId="4" fillId="0" borderId="4" xfId="0" applyFont="1" applyBorder="1" applyAlignment="1" applyProtection="1">
      <alignment horizontal="left" wrapText="1"/>
      <protection locked="0" hidden="1"/>
    </xf>
    <xf numFmtId="0" fontId="4" fillId="5" borderId="3" xfId="0" applyFont="1" applyFill="1" applyBorder="1" applyProtection="1">
      <protection hidden="1"/>
    </xf>
    <xf numFmtId="0" fontId="9" fillId="5" borderId="4" xfId="0" applyFont="1" applyFill="1" applyBorder="1" applyProtection="1">
      <protection hidden="1"/>
    </xf>
    <xf numFmtId="0" fontId="3" fillId="0" borderId="1" xfId="0" applyFont="1" applyBorder="1" applyAlignment="1" applyProtection="1">
      <alignment horizontal="left"/>
      <protection hidden="1"/>
    </xf>
    <xf numFmtId="0" fontId="4" fillId="4" borderId="3" xfId="0" applyFont="1" applyFill="1" applyBorder="1" applyAlignment="1" applyProtection="1">
      <alignment horizontal="center"/>
      <protection hidden="1"/>
    </xf>
    <xf numFmtId="0" fontId="4" fillId="4" borderId="4" xfId="0" applyFont="1" applyFill="1" applyBorder="1" applyAlignment="1" applyProtection="1">
      <alignment horizontal="center"/>
      <protection hidden="1"/>
    </xf>
    <xf numFmtId="0" fontId="8" fillId="0" borderId="1" xfId="1" applyFont="1" applyBorder="1" applyAlignment="1" applyProtection="1">
      <alignment horizontal="left"/>
      <protection hidden="1"/>
    </xf>
  </cellXfs>
  <cellStyles count="2">
    <cellStyle name="Hyperlink" xfId="1" builtinId="8"/>
    <cellStyle name="Normal" xfId="0" builtinId="0"/>
  </cellStyles>
  <dxfs count="7">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84666</xdr:colOff>
      <xdr:row>7</xdr:row>
      <xdr:rowOff>42333</xdr:rowOff>
    </xdr:from>
    <xdr:to>
      <xdr:col>2</xdr:col>
      <xdr:colOff>1316005</xdr:colOff>
      <xdr:row>11</xdr:row>
      <xdr:rowOff>105374</xdr:rowOff>
    </xdr:to>
    <xdr:pic>
      <xdr:nvPicPr>
        <xdr:cNvPr id="2" name="Picture 1">
          <a:extLst>
            <a:ext uri="{FF2B5EF4-FFF2-40B4-BE49-F238E27FC236}">
              <a16:creationId xmlns:a16="http://schemas.microsoft.com/office/drawing/2014/main" id="{BEE1D4F1-17B8-4837-80EC-7F5B6A3A59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8041" y="1439333"/>
          <a:ext cx="1231339" cy="856791"/>
        </a:xfrm>
        <a:prstGeom prst="rect">
          <a:avLst/>
        </a:prstGeom>
      </xdr:spPr>
    </xdr:pic>
    <xdr:clientData/>
  </xdr:twoCellAnchor>
  <xdr:twoCellAnchor editAs="oneCell">
    <xdr:from>
      <xdr:col>2</xdr:col>
      <xdr:colOff>1481665</xdr:colOff>
      <xdr:row>7</xdr:row>
      <xdr:rowOff>76573</xdr:rowOff>
    </xdr:from>
    <xdr:to>
      <xdr:col>2</xdr:col>
      <xdr:colOff>3218800</xdr:colOff>
      <xdr:row>11</xdr:row>
      <xdr:rowOff>105896</xdr:rowOff>
    </xdr:to>
    <xdr:pic>
      <xdr:nvPicPr>
        <xdr:cNvPr id="3" name="Picture 2">
          <a:extLst>
            <a:ext uri="{FF2B5EF4-FFF2-40B4-BE49-F238E27FC236}">
              <a16:creationId xmlns:a16="http://schemas.microsoft.com/office/drawing/2014/main" id="{9BC177EC-4FEB-416E-9FBE-858A847B07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28215" y="1476748"/>
          <a:ext cx="1733960" cy="8198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primaforall.iom.int/sites/europe/EE10P0503/ProjectDocuments/Rep-3/Copy%20of%20AMIF2020-16%20Lisa%202%20Projekti%20eelarve%20rahastusallikad%20kuluaruanne%20ja%20maksetaotlus.xlsx" TargetMode="External"/><Relationship Id="rId1" Type="http://schemas.openxmlformats.org/officeDocument/2006/relationships/externalLinkPath" Target="https://primaforall.iom.int/sites/europe/EE10P0503/ProjectDocuments/Rep-3/Copy%20of%20AMIF2020-16%20Lisa%202%20Projekti%20eelarve%20rahastusallikad%20kuluaruanne%20ja%20maksetaotl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 Eelarve"/>
      <sheetName val="B. Maksetaotlus"/>
      <sheetName val="C. KULUARUANDE KOOND"/>
      <sheetName val="C1. Tööjõukulud"/>
      <sheetName val=" C2. Sihtrühmaga seotud kulud"/>
      <sheetName val="RAS COMMENTS"/>
      <sheetName val="Nähtamatu leht"/>
    </sheetNames>
    <sheetDataSet>
      <sheetData sheetId="0"/>
      <sheetData sheetId="1"/>
      <sheetData sheetId="2"/>
      <sheetData sheetId="3"/>
      <sheetData sheetId="4"/>
      <sheetData sheetId="5"/>
      <sheetData sheetId="6">
        <row r="1">
          <cell r="A1" t="str">
            <v>Varjupaik</v>
          </cell>
        </row>
        <row r="2">
          <cell r="A2" t="str">
            <v>Integratsioon</v>
          </cell>
        </row>
        <row r="3">
          <cell r="A3" t="str">
            <v>Tagasipöördumine</v>
          </cell>
        </row>
        <row r="6">
          <cell r="A6" t="str">
            <v>tund</v>
          </cell>
        </row>
        <row r="7">
          <cell r="A7" t="str">
            <v>päev</v>
          </cell>
        </row>
        <row r="8">
          <cell r="A8" t="str">
            <v>kuu</v>
          </cell>
        </row>
        <row r="9">
          <cell r="A9" t="str">
            <v>tk</v>
          </cell>
        </row>
        <row r="12">
          <cell r="A12" t="str">
            <v>Jah</v>
          </cell>
        </row>
        <row r="13">
          <cell r="A13" t="str">
            <v>Ei</v>
          </cell>
        </row>
        <row r="14">
          <cell r="A14" t="str">
            <v>Ei kohaldu</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BC73-1E30-4047-AF1D-73A33A98E153}">
  <sheetPr>
    <pageSetUpPr fitToPage="1"/>
  </sheetPr>
  <dimension ref="A1:I61"/>
  <sheetViews>
    <sheetView tabSelected="1" topLeftCell="A44" zoomScale="90" zoomScaleNormal="90" workbookViewId="0">
      <selection activeCell="E55" sqref="E55"/>
    </sheetView>
  </sheetViews>
  <sheetFormatPr defaultRowHeight="15.75" x14ac:dyDescent="0.75"/>
  <cols>
    <col min="1" max="1" width="27.08984375" style="1" customWidth="1"/>
    <col min="2" max="2" width="32.08984375" style="1" customWidth="1"/>
    <col min="3" max="3" width="48.453125" style="1" customWidth="1"/>
    <col min="4" max="4" width="18" style="1" customWidth="1"/>
    <col min="5" max="5" width="12.453125" style="1" bestFit="1" customWidth="1"/>
    <col min="6" max="6" width="21.453125" style="1" customWidth="1"/>
    <col min="7" max="7" width="19.08984375" style="1" customWidth="1"/>
    <col min="8" max="8" width="25.54296875" style="1" customWidth="1"/>
    <col min="9" max="9" width="30.08984375" style="1" customWidth="1"/>
    <col min="10" max="256" width="8.76953125" style="1"/>
    <col min="257" max="257" width="32.08984375" style="1" bestFit="1" customWidth="1"/>
    <col min="258" max="258" width="21.453125" style="1" bestFit="1" customWidth="1"/>
    <col min="259" max="259" width="11.54296875" style="1" bestFit="1" customWidth="1"/>
    <col min="260" max="260" width="12.453125" style="1" bestFit="1" customWidth="1"/>
    <col min="261" max="261" width="10.54296875" style="1" bestFit="1" customWidth="1"/>
    <col min="262" max="263" width="8.76953125" style="1"/>
    <col min="264" max="264" width="15.86328125" style="1" customWidth="1"/>
    <col min="265" max="512" width="8.76953125" style="1"/>
    <col min="513" max="513" width="32.08984375" style="1" bestFit="1" customWidth="1"/>
    <col min="514" max="514" width="21.453125" style="1" bestFit="1" customWidth="1"/>
    <col min="515" max="515" width="11.54296875" style="1" bestFit="1" customWidth="1"/>
    <col min="516" max="516" width="12.453125" style="1" bestFit="1" customWidth="1"/>
    <col min="517" max="517" width="10.54296875" style="1" bestFit="1" customWidth="1"/>
    <col min="518" max="519" width="8.76953125" style="1"/>
    <col min="520" max="520" width="15.86328125" style="1" customWidth="1"/>
    <col min="521" max="768" width="8.76953125" style="1"/>
    <col min="769" max="769" width="32.08984375" style="1" bestFit="1" customWidth="1"/>
    <col min="770" max="770" width="21.453125" style="1" bestFit="1" customWidth="1"/>
    <col min="771" max="771" width="11.54296875" style="1" bestFit="1" customWidth="1"/>
    <col min="772" max="772" width="12.453125" style="1" bestFit="1" customWidth="1"/>
    <col min="773" max="773" width="10.54296875" style="1" bestFit="1" customWidth="1"/>
    <col min="774" max="775" width="8.76953125" style="1"/>
    <col min="776" max="776" width="15.86328125" style="1" customWidth="1"/>
    <col min="777" max="1024" width="8.76953125" style="1"/>
    <col min="1025" max="1025" width="32.08984375" style="1" bestFit="1" customWidth="1"/>
    <col min="1026" max="1026" width="21.453125" style="1" bestFit="1" customWidth="1"/>
    <col min="1027" max="1027" width="11.54296875" style="1" bestFit="1" customWidth="1"/>
    <col min="1028" max="1028" width="12.453125" style="1" bestFit="1" customWidth="1"/>
    <col min="1029" max="1029" width="10.54296875" style="1" bestFit="1" customWidth="1"/>
    <col min="1030" max="1031" width="8.76953125" style="1"/>
    <col min="1032" max="1032" width="15.86328125" style="1" customWidth="1"/>
    <col min="1033" max="1280" width="8.76953125" style="1"/>
    <col min="1281" max="1281" width="32.08984375" style="1" bestFit="1" customWidth="1"/>
    <col min="1282" max="1282" width="21.453125" style="1" bestFit="1" customWidth="1"/>
    <col min="1283" max="1283" width="11.54296875" style="1" bestFit="1" customWidth="1"/>
    <col min="1284" max="1284" width="12.453125" style="1" bestFit="1" customWidth="1"/>
    <col min="1285" max="1285" width="10.54296875" style="1" bestFit="1" customWidth="1"/>
    <col min="1286" max="1287" width="8.76953125" style="1"/>
    <col min="1288" max="1288" width="15.86328125" style="1" customWidth="1"/>
    <col min="1289" max="1536" width="8.76953125" style="1"/>
    <col min="1537" max="1537" width="32.08984375" style="1" bestFit="1" customWidth="1"/>
    <col min="1538" max="1538" width="21.453125" style="1" bestFit="1" customWidth="1"/>
    <col min="1539" max="1539" width="11.54296875" style="1" bestFit="1" customWidth="1"/>
    <col min="1540" max="1540" width="12.453125" style="1" bestFit="1" customWidth="1"/>
    <col min="1541" max="1541" width="10.54296875" style="1" bestFit="1" customWidth="1"/>
    <col min="1542" max="1543" width="8.76953125" style="1"/>
    <col min="1544" max="1544" width="15.86328125" style="1" customWidth="1"/>
    <col min="1545" max="1792" width="8.76953125" style="1"/>
    <col min="1793" max="1793" width="32.08984375" style="1" bestFit="1" customWidth="1"/>
    <col min="1794" max="1794" width="21.453125" style="1" bestFit="1" customWidth="1"/>
    <col min="1795" max="1795" width="11.54296875" style="1" bestFit="1" customWidth="1"/>
    <col min="1796" max="1796" width="12.453125" style="1" bestFit="1" customWidth="1"/>
    <col min="1797" max="1797" width="10.54296875" style="1" bestFit="1" customWidth="1"/>
    <col min="1798" max="1799" width="8.76953125" style="1"/>
    <col min="1800" max="1800" width="15.86328125" style="1" customWidth="1"/>
    <col min="1801" max="2048" width="8.76953125" style="1"/>
    <col min="2049" max="2049" width="32.08984375" style="1" bestFit="1" customWidth="1"/>
    <col min="2050" max="2050" width="21.453125" style="1" bestFit="1" customWidth="1"/>
    <col min="2051" max="2051" width="11.54296875" style="1" bestFit="1" customWidth="1"/>
    <col min="2052" max="2052" width="12.453125" style="1" bestFit="1" customWidth="1"/>
    <col min="2053" max="2053" width="10.54296875" style="1" bestFit="1" customWidth="1"/>
    <col min="2054" max="2055" width="8.76953125" style="1"/>
    <col min="2056" max="2056" width="15.86328125" style="1" customWidth="1"/>
    <col min="2057" max="2304" width="8.76953125" style="1"/>
    <col min="2305" max="2305" width="32.08984375" style="1" bestFit="1" customWidth="1"/>
    <col min="2306" max="2306" width="21.453125" style="1" bestFit="1" customWidth="1"/>
    <col min="2307" max="2307" width="11.54296875" style="1" bestFit="1" customWidth="1"/>
    <col min="2308" max="2308" width="12.453125" style="1" bestFit="1" customWidth="1"/>
    <col min="2309" max="2309" width="10.54296875" style="1" bestFit="1" customWidth="1"/>
    <col min="2310" max="2311" width="8.76953125" style="1"/>
    <col min="2312" max="2312" width="15.86328125" style="1" customWidth="1"/>
    <col min="2313" max="2560" width="8.76953125" style="1"/>
    <col min="2561" max="2561" width="32.08984375" style="1" bestFit="1" customWidth="1"/>
    <col min="2562" max="2562" width="21.453125" style="1" bestFit="1" customWidth="1"/>
    <col min="2563" max="2563" width="11.54296875" style="1" bestFit="1" customWidth="1"/>
    <col min="2564" max="2564" width="12.453125" style="1" bestFit="1" customWidth="1"/>
    <col min="2565" max="2565" width="10.54296875" style="1" bestFit="1" customWidth="1"/>
    <col min="2566" max="2567" width="8.76953125" style="1"/>
    <col min="2568" max="2568" width="15.86328125" style="1" customWidth="1"/>
    <col min="2569" max="2816" width="8.76953125" style="1"/>
    <col min="2817" max="2817" width="32.08984375" style="1" bestFit="1" customWidth="1"/>
    <col min="2818" max="2818" width="21.453125" style="1" bestFit="1" customWidth="1"/>
    <col min="2819" max="2819" width="11.54296875" style="1" bestFit="1" customWidth="1"/>
    <col min="2820" max="2820" width="12.453125" style="1" bestFit="1" customWidth="1"/>
    <col min="2821" max="2821" width="10.54296875" style="1" bestFit="1" customWidth="1"/>
    <col min="2822" max="2823" width="8.76953125" style="1"/>
    <col min="2824" max="2824" width="15.86328125" style="1" customWidth="1"/>
    <col min="2825" max="3072" width="8.76953125" style="1"/>
    <col min="3073" max="3073" width="32.08984375" style="1" bestFit="1" customWidth="1"/>
    <col min="3074" max="3074" width="21.453125" style="1" bestFit="1" customWidth="1"/>
    <col min="3075" max="3075" width="11.54296875" style="1" bestFit="1" customWidth="1"/>
    <col min="3076" max="3076" width="12.453125" style="1" bestFit="1" customWidth="1"/>
    <col min="3077" max="3077" width="10.54296875" style="1" bestFit="1" customWidth="1"/>
    <col min="3078" max="3079" width="8.76953125" style="1"/>
    <col min="3080" max="3080" width="15.86328125" style="1" customWidth="1"/>
    <col min="3081" max="3328" width="8.76953125" style="1"/>
    <col min="3329" max="3329" width="32.08984375" style="1" bestFit="1" customWidth="1"/>
    <col min="3330" max="3330" width="21.453125" style="1" bestFit="1" customWidth="1"/>
    <col min="3331" max="3331" width="11.54296875" style="1" bestFit="1" customWidth="1"/>
    <col min="3332" max="3332" width="12.453125" style="1" bestFit="1" customWidth="1"/>
    <col min="3333" max="3333" width="10.54296875" style="1" bestFit="1" customWidth="1"/>
    <col min="3334" max="3335" width="8.76953125" style="1"/>
    <col min="3336" max="3336" width="15.86328125" style="1" customWidth="1"/>
    <col min="3337" max="3584" width="8.76953125" style="1"/>
    <col min="3585" max="3585" width="32.08984375" style="1" bestFit="1" customWidth="1"/>
    <col min="3586" max="3586" width="21.453125" style="1" bestFit="1" customWidth="1"/>
    <col min="3587" max="3587" width="11.54296875" style="1" bestFit="1" customWidth="1"/>
    <col min="3588" max="3588" width="12.453125" style="1" bestFit="1" customWidth="1"/>
    <col min="3589" max="3589" width="10.54296875" style="1" bestFit="1" customWidth="1"/>
    <col min="3590" max="3591" width="8.76953125" style="1"/>
    <col min="3592" max="3592" width="15.86328125" style="1" customWidth="1"/>
    <col min="3593" max="3840" width="8.76953125" style="1"/>
    <col min="3841" max="3841" width="32.08984375" style="1" bestFit="1" customWidth="1"/>
    <col min="3842" max="3842" width="21.453125" style="1" bestFit="1" customWidth="1"/>
    <col min="3843" max="3843" width="11.54296875" style="1" bestFit="1" customWidth="1"/>
    <col min="3844" max="3844" width="12.453125" style="1" bestFit="1" customWidth="1"/>
    <col min="3845" max="3845" width="10.54296875" style="1" bestFit="1" customWidth="1"/>
    <col min="3846" max="3847" width="8.76953125" style="1"/>
    <col min="3848" max="3848" width="15.86328125" style="1" customWidth="1"/>
    <col min="3849" max="4096" width="8.76953125" style="1"/>
    <col min="4097" max="4097" width="32.08984375" style="1" bestFit="1" customWidth="1"/>
    <col min="4098" max="4098" width="21.453125" style="1" bestFit="1" customWidth="1"/>
    <col min="4099" max="4099" width="11.54296875" style="1" bestFit="1" customWidth="1"/>
    <col min="4100" max="4100" width="12.453125" style="1" bestFit="1" customWidth="1"/>
    <col min="4101" max="4101" width="10.54296875" style="1" bestFit="1" customWidth="1"/>
    <col min="4102" max="4103" width="8.76953125" style="1"/>
    <col min="4104" max="4104" width="15.86328125" style="1" customWidth="1"/>
    <col min="4105" max="4352" width="8.76953125" style="1"/>
    <col min="4353" max="4353" width="32.08984375" style="1" bestFit="1" customWidth="1"/>
    <col min="4354" max="4354" width="21.453125" style="1" bestFit="1" customWidth="1"/>
    <col min="4355" max="4355" width="11.54296875" style="1" bestFit="1" customWidth="1"/>
    <col min="4356" max="4356" width="12.453125" style="1" bestFit="1" customWidth="1"/>
    <col min="4357" max="4357" width="10.54296875" style="1" bestFit="1" customWidth="1"/>
    <col min="4358" max="4359" width="8.76953125" style="1"/>
    <col min="4360" max="4360" width="15.86328125" style="1" customWidth="1"/>
    <col min="4361" max="4608" width="8.76953125" style="1"/>
    <col min="4609" max="4609" width="32.08984375" style="1" bestFit="1" customWidth="1"/>
    <col min="4610" max="4610" width="21.453125" style="1" bestFit="1" customWidth="1"/>
    <col min="4611" max="4611" width="11.54296875" style="1" bestFit="1" customWidth="1"/>
    <col min="4612" max="4612" width="12.453125" style="1" bestFit="1" customWidth="1"/>
    <col min="4613" max="4613" width="10.54296875" style="1" bestFit="1" customWidth="1"/>
    <col min="4614" max="4615" width="8.76953125" style="1"/>
    <col min="4616" max="4616" width="15.86328125" style="1" customWidth="1"/>
    <col min="4617" max="4864" width="8.76953125" style="1"/>
    <col min="4865" max="4865" width="32.08984375" style="1" bestFit="1" customWidth="1"/>
    <col min="4866" max="4866" width="21.453125" style="1" bestFit="1" customWidth="1"/>
    <col min="4867" max="4867" width="11.54296875" style="1" bestFit="1" customWidth="1"/>
    <col min="4868" max="4868" width="12.453125" style="1" bestFit="1" customWidth="1"/>
    <col min="4869" max="4869" width="10.54296875" style="1" bestFit="1" customWidth="1"/>
    <col min="4870" max="4871" width="8.76953125" style="1"/>
    <col min="4872" max="4872" width="15.86328125" style="1" customWidth="1"/>
    <col min="4873" max="5120" width="8.76953125" style="1"/>
    <col min="5121" max="5121" width="32.08984375" style="1" bestFit="1" customWidth="1"/>
    <col min="5122" max="5122" width="21.453125" style="1" bestFit="1" customWidth="1"/>
    <col min="5123" max="5123" width="11.54296875" style="1" bestFit="1" customWidth="1"/>
    <col min="5124" max="5124" width="12.453125" style="1" bestFit="1" customWidth="1"/>
    <col min="5125" max="5125" width="10.54296875" style="1" bestFit="1" customWidth="1"/>
    <col min="5126" max="5127" width="8.76953125" style="1"/>
    <col min="5128" max="5128" width="15.86328125" style="1" customWidth="1"/>
    <col min="5129" max="5376" width="8.76953125" style="1"/>
    <col min="5377" max="5377" width="32.08984375" style="1" bestFit="1" customWidth="1"/>
    <col min="5378" max="5378" width="21.453125" style="1" bestFit="1" customWidth="1"/>
    <col min="5379" max="5379" width="11.54296875" style="1" bestFit="1" customWidth="1"/>
    <col min="5380" max="5380" width="12.453125" style="1" bestFit="1" customWidth="1"/>
    <col min="5381" max="5381" width="10.54296875" style="1" bestFit="1" customWidth="1"/>
    <col min="5382" max="5383" width="8.76953125" style="1"/>
    <col min="5384" max="5384" width="15.86328125" style="1" customWidth="1"/>
    <col min="5385" max="5632" width="8.76953125" style="1"/>
    <col min="5633" max="5633" width="32.08984375" style="1" bestFit="1" customWidth="1"/>
    <col min="5634" max="5634" width="21.453125" style="1" bestFit="1" customWidth="1"/>
    <col min="5635" max="5635" width="11.54296875" style="1" bestFit="1" customWidth="1"/>
    <col min="5636" max="5636" width="12.453125" style="1" bestFit="1" customWidth="1"/>
    <col min="5637" max="5637" width="10.54296875" style="1" bestFit="1" customWidth="1"/>
    <col min="5638" max="5639" width="8.76953125" style="1"/>
    <col min="5640" max="5640" width="15.86328125" style="1" customWidth="1"/>
    <col min="5641" max="5888" width="8.76953125" style="1"/>
    <col min="5889" max="5889" width="32.08984375" style="1" bestFit="1" customWidth="1"/>
    <col min="5890" max="5890" width="21.453125" style="1" bestFit="1" customWidth="1"/>
    <col min="5891" max="5891" width="11.54296875" style="1" bestFit="1" customWidth="1"/>
    <col min="5892" max="5892" width="12.453125" style="1" bestFit="1" customWidth="1"/>
    <col min="5893" max="5893" width="10.54296875" style="1" bestFit="1" customWidth="1"/>
    <col min="5894" max="5895" width="8.76953125" style="1"/>
    <col min="5896" max="5896" width="15.86328125" style="1" customWidth="1"/>
    <col min="5897" max="6144" width="8.76953125" style="1"/>
    <col min="6145" max="6145" width="32.08984375" style="1" bestFit="1" customWidth="1"/>
    <col min="6146" max="6146" width="21.453125" style="1" bestFit="1" customWidth="1"/>
    <col min="6147" max="6147" width="11.54296875" style="1" bestFit="1" customWidth="1"/>
    <col min="6148" max="6148" width="12.453125" style="1" bestFit="1" customWidth="1"/>
    <col min="6149" max="6149" width="10.54296875" style="1" bestFit="1" customWidth="1"/>
    <col min="6150" max="6151" width="8.76953125" style="1"/>
    <col min="6152" max="6152" width="15.86328125" style="1" customWidth="1"/>
    <col min="6153" max="6400" width="8.76953125" style="1"/>
    <col min="6401" max="6401" width="32.08984375" style="1" bestFit="1" customWidth="1"/>
    <col min="6402" max="6402" width="21.453125" style="1" bestFit="1" customWidth="1"/>
    <col min="6403" max="6403" width="11.54296875" style="1" bestFit="1" customWidth="1"/>
    <col min="6404" max="6404" width="12.453125" style="1" bestFit="1" customWidth="1"/>
    <col min="6405" max="6405" width="10.54296875" style="1" bestFit="1" customWidth="1"/>
    <col min="6406" max="6407" width="8.76953125" style="1"/>
    <col min="6408" max="6408" width="15.86328125" style="1" customWidth="1"/>
    <col min="6409" max="6656" width="8.76953125" style="1"/>
    <col min="6657" max="6657" width="32.08984375" style="1" bestFit="1" customWidth="1"/>
    <col min="6658" max="6658" width="21.453125" style="1" bestFit="1" customWidth="1"/>
    <col min="6659" max="6659" width="11.54296875" style="1" bestFit="1" customWidth="1"/>
    <col min="6660" max="6660" width="12.453125" style="1" bestFit="1" customWidth="1"/>
    <col min="6661" max="6661" width="10.54296875" style="1" bestFit="1" customWidth="1"/>
    <col min="6662" max="6663" width="8.76953125" style="1"/>
    <col min="6664" max="6664" width="15.86328125" style="1" customWidth="1"/>
    <col min="6665" max="6912" width="8.76953125" style="1"/>
    <col min="6913" max="6913" width="32.08984375" style="1" bestFit="1" customWidth="1"/>
    <col min="6914" max="6914" width="21.453125" style="1" bestFit="1" customWidth="1"/>
    <col min="6915" max="6915" width="11.54296875" style="1" bestFit="1" customWidth="1"/>
    <col min="6916" max="6916" width="12.453125" style="1" bestFit="1" customWidth="1"/>
    <col min="6917" max="6917" width="10.54296875" style="1" bestFit="1" customWidth="1"/>
    <col min="6918" max="6919" width="8.76953125" style="1"/>
    <col min="6920" max="6920" width="15.86328125" style="1" customWidth="1"/>
    <col min="6921" max="7168" width="8.76953125" style="1"/>
    <col min="7169" max="7169" width="32.08984375" style="1" bestFit="1" customWidth="1"/>
    <col min="7170" max="7170" width="21.453125" style="1" bestFit="1" customWidth="1"/>
    <col min="7171" max="7171" width="11.54296875" style="1" bestFit="1" customWidth="1"/>
    <col min="7172" max="7172" width="12.453125" style="1" bestFit="1" customWidth="1"/>
    <col min="7173" max="7173" width="10.54296875" style="1" bestFit="1" customWidth="1"/>
    <col min="7174" max="7175" width="8.76953125" style="1"/>
    <col min="7176" max="7176" width="15.86328125" style="1" customWidth="1"/>
    <col min="7177" max="7424" width="8.76953125" style="1"/>
    <col min="7425" max="7425" width="32.08984375" style="1" bestFit="1" customWidth="1"/>
    <col min="7426" max="7426" width="21.453125" style="1" bestFit="1" customWidth="1"/>
    <col min="7427" max="7427" width="11.54296875" style="1" bestFit="1" customWidth="1"/>
    <col min="7428" max="7428" width="12.453125" style="1" bestFit="1" customWidth="1"/>
    <col min="7429" max="7429" width="10.54296875" style="1" bestFit="1" customWidth="1"/>
    <col min="7430" max="7431" width="8.76953125" style="1"/>
    <col min="7432" max="7432" width="15.86328125" style="1" customWidth="1"/>
    <col min="7433" max="7680" width="8.76953125" style="1"/>
    <col min="7681" max="7681" width="32.08984375" style="1" bestFit="1" customWidth="1"/>
    <col min="7682" max="7682" width="21.453125" style="1" bestFit="1" customWidth="1"/>
    <col min="7683" max="7683" width="11.54296875" style="1" bestFit="1" customWidth="1"/>
    <col min="7684" max="7684" width="12.453125" style="1" bestFit="1" customWidth="1"/>
    <col min="7685" max="7685" width="10.54296875" style="1" bestFit="1" customWidth="1"/>
    <col min="7686" max="7687" width="8.76953125" style="1"/>
    <col min="7688" max="7688" width="15.86328125" style="1" customWidth="1"/>
    <col min="7689" max="7936" width="8.76953125" style="1"/>
    <col min="7937" max="7937" width="32.08984375" style="1" bestFit="1" customWidth="1"/>
    <col min="7938" max="7938" width="21.453125" style="1" bestFit="1" customWidth="1"/>
    <col min="7939" max="7939" width="11.54296875" style="1" bestFit="1" customWidth="1"/>
    <col min="7940" max="7940" width="12.453125" style="1" bestFit="1" customWidth="1"/>
    <col min="7941" max="7941" width="10.54296875" style="1" bestFit="1" customWidth="1"/>
    <col min="7942" max="7943" width="8.76953125" style="1"/>
    <col min="7944" max="7944" width="15.86328125" style="1" customWidth="1"/>
    <col min="7945" max="8192" width="8.76953125" style="1"/>
    <col min="8193" max="8193" width="32.08984375" style="1" bestFit="1" customWidth="1"/>
    <col min="8194" max="8194" width="21.453125" style="1" bestFit="1" customWidth="1"/>
    <col min="8195" max="8195" width="11.54296875" style="1" bestFit="1" customWidth="1"/>
    <col min="8196" max="8196" width="12.453125" style="1" bestFit="1" customWidth="1"/>
    <col min="8197" max="8197" width="10.54296875" style="1" bestFit="1" customWidth="1"/>
    <col min="8198" max="8199" width="8.76953125" style="1"/>
    <col min="8200" max="8200" width="15.86328125" style="1" customWidth="1"/>
    <col min="8201" max="8448" width="8.76953125" style="1"/>
    <col min="8449" max="8449" width="32.08984375" style="1" bestFit="1" customWidth="1"/>
    <col min="8450" max="8450" width="21.453125" style="1" bestFit="1" customWidth="1"/>
    <col min="8451" max="8451" width="11.54296875" style="1" bestFit="1" customWidth="1"/>
    <col min="8452" max="8452" width="12.453125" style="1" bestFit="1" customWidth="1"/>
    <col min="8453" max="8453" width="10.54296875" style="1" bestFit="1" customWidth="1"/>
    <col min="8454" max="8455" width="8.76953125" style="1"/>
    <col min="8456" max="8456" width="15.86328125" style="1" customWidth="1"/>
    <col min="8457" max="8704" width="8.76953125" style="1"/>
    <col min="8705" max="8705" width="32.08984375" style="1" bestFit="1" customWidth="1"/>
    <col min="8706" max="8706" width="21.453125" style="1" bestFit="1" customWidth="1"/>
    <col min="8707" max="8707" width="11.54296875" style="1" bestFit="1" customWidth="1"/>
    <col min="8708" max="8708" width="12.453125" style="1" bestFit="1" customWidth="1"/>
    <col min="8709" max="8709" width="10.54296875" style="1" bestFit="1" customWidth="1"/>
    <col min="8710" max="8711" width="8.76953125" style="1"/>
    <col min="8712" max="8712" width="15.86328125" style="1" customWidth="1"/>
    <col min="8713" max="8960" width="8.76953125" style="1"/>
    <col min="8961" max="8961" width="32.08984375" style="1" bestFit="1" customWidth="1"/>
    <col min="8962" max="8962" width="21.453125" style="1" bestFit="1" customWidth="1"/>
    <col min="8963" max="8963" width="11.54296875" style="1" bestFit="1" customWidth="1"/>
    <col min="8964" max="8964" width="12.453125" style="1" bestFit="1" customWidth="1"/>
    <col min="8965" max="8965" width="10.54296875" style="1" bestFit="1" customWidth="1"/>
    <col min="8966" max="8967" width="8.76953125" style="1"/>
    <col min="8968" max="8968" width="15.86328125" style="1" customWidth="1"/>
    <col min="8969" max="9216" width="8.76953125" style="1"/>
    <col min="9217" max="9217" width="32.08984375" style="1" bestFit="1" customWidth="1"/>
    <col min="9218" max="9218" width="21.453125" style="1" bestFit="1" customWidth="1"/>
    <col min="9219" max="9219" width="11.54296875" style="1" bestFit="1" customWidth="1"/>
    <col min="9220" max="9220" width="12.453125" style="1" bestFit="1" customWidth="1"/>
    <col min="9221" max="9221" width="10.54296875" style="1" bestFit="1" customWidth="1"/>
    <col min="9222" max="9223" width="8.76953125" style="1"/>
    <col min="9224" max="9224" width="15.86328125" style="1" customWidth="1"/>
    <col min="9225" max="9472" width="8.76953125" style="1"/>
    <col min="9473" max="9473" width="32.08984375" style="1" bestFit="1" customWidth="1"/>
    <col min="9474" max="9474" width="21.453125" style="1" bestFit="1" customWidth="1"/>
    <col min="9475" max="9475" width="11.54296875" style="1" bestFit="1" customWidth="1"/>
    <col min="9476" max="9476" width="12.453125" style="1" bestFit="1" customWidth="1"/>
    <col min="9477" max="9477" width="10.54296875" style="1" bestFit="1" customWidth="1"/>
    <col min="9478" max="9479" width="8.76953125" style="1"/>
    <col min="9480" max="9480" width="15.86328125" style="1" customWidth="1"/>
    <col min="9481" max="9728" width="8.76953125" style="1"/>
    <col min="9729" max="9729" width="32.08984375" style="1" bestFit="1" customWidth="1"/>
    <col min="9730" max="9730" width="21.453125" style="1" bestFit="1" customWidth="1"/>
    <col min="9731" max="9731" width="11.54296875" style="1" bestFit="1" customWidth="1"/>
    <col min="9732" max="9732" width="12.453125" style="1" bestFit="1" customWidth="1"/>
    <col min="9733" max="9733" width="10.54296875" style="1" bestFit="1" customWidth="1"/>
    <col min="9734" max="9735" width="8.76953125" style="1"/>
    <col min="9736" max="9736" width="15.86328125" style="1" customWidth="1"/>
    <col min="9737" max="9984" width="8.76953125" style="1"/>
    <col min="9985" max="9985" width="32.08984375" style="1" bestFit="1" customWidth="1"/>
    <col min="9986" max="9986" width="21.453125" style="1" bestFit="1" customWidth="1"/>
    <col min="9987" max="9987" width="11.54296875" style="1" bestFit="1" customWidth="1"/>
    <col min="9988" max="9988" width="12.453125" style="1" bestFit="1" customWidth="1"/>
    <col min="9989" max="9989" width="10.54296875" style="1" bestFit="1" customWidth="1"/>
    <col min="9990" max="9991" width="8.76953125" style="1"/>
    <col min="9992" max="9992" width="15.86328125" style="1" customWidth="1"/>
    <col min="9993" max="10240" width="8.76953125" style="1"/>
    <col min="10241" max="10241" width="32.08984375" style="1" bestFit="1" customWidth="1"/>
    <col min="10242" max="10242" width="21.453125" style="1" bestFit="1" customWidth="1"/>
    <col min="10243" max="10243" width="11.54296875" style="1" bestFit="1" customWidth="1"/>
    <col min="10244" max="10244" width="12.453125" style="1" bestFit="1" customWidth="1"/>
    <col min="10245" max="10245" width="10.54296875" style="1" bestFit="1" customWidth="1"/>
    <col min="10246" max="10247" width="8.76953125" style="1"/>
    <col min="10248" max="10248" width="15.86328125" style="1" customWidth="1"/>
    <col min="10249" max="10496" width="8.76953125" style="1"/>
    <col min="10497" max="10497" width="32.08984375" style="1" bestFit="1" customWidth="1"/>
    <col min="10498" max="10498" width="21.453125" style="1" bestFit="1" customWidth="1"/>
    <col min="10499" max="10499" width="11.54296875" style="1" bestFit="1" customWidth="1"/>
    <col min="10500" max="10500" width="12.453125" style="1" bestFit="1" customWidth="1"/>
    <col min="10501" max="10501" width="10.54296875" style="1" bestFit="1" customWidth="1"/>
    <col min="10502" max="10503" width="8.76953125" style="1"/>
    <col min="10504" max="10504" width="15.86328125" style="1" customWidth="1"/>
    <col min="10505" max="10752" width="8.76953125" style="1"/>
    <col min="10753" max="10753" width="32.08984375" style="1" bestFit="1" customWidth="1"/>
    <col min="10754" max="10754" width="21.453125" style="1" bestFit="1" customWidth="1"/>
    <col min="10755" max="10755" width="11.54296875" style="1" bestFit="1" customWidth="1"/>
    <col min="10756" max="10756" width="12.453125" style="1" bestFit="1" customWidth="1"/>
    <col min="10757" max="10757" width="10.54296875" style="1" bestFit="1" customWidth="1"/>
    <col min="10758" max="10759" width="8.76953125" style="1"/>
    <col min="10760" max="10760" width="15.86328125" style="1" customWidth="1"/>
    <col min="10761" max="11008" width="8.76953125" style="1"/>
    <col min="11009" max="11009" width="32.08984375" style="1" bestFit="1" customWidth="1"/>
    <col min="11010" max="11010" width="21.453125" style="1" bestFit="1" customWidth="1"/>
    <col min="11011" max="11011" width="11.54296875" style="1" bestFit="1" customWidth="1"/>
    <col min="11012" max="11012" width="12.453125" style="1" bestFit="1" customWidth="1"/>
    <col min="11013" max="11013" width="10.54296875" style="1" bestFit="1" customWidth="1"/>
    <col min="11014" max="11015" width="8.76953125" style="1"/>
    <col min="11016" max="11016" width="15.86328125" style="1" customWidth="1"/>
    <col min="11017" max="11264" width="8.76953125" style="1"/>
    <col min="11265" max="11265" width="32.08984375" style="1" bestFit="1" customWidth="1"/>
    <col min="11266" max="11266" width="21.453125" style="1" bestFit="1" customWidth="1"/>
    <col min="11267" max="11267" width="11.54296875" style="1" bestFit="1" customWidth="1"/>
    <col min="11268" max="11268" width="12.453125" style="1" bestFit="1" customWidth="1"/>
    <col min="11269" max="11269" width="10.54296875" style="1" bestFit="1" customWidth="1"/>
    <col min="11270" max="11271" width="8.76953125" style="1"/>
    <col min="11272" max="11272" width="15.86328125" style="1" customWidth="1"/>
    <col min="11273" max="11520" width="8.76953125" style="1"/>
    <col min="11521" max="11521" width="32.08984375" style="1" bestFit="1" customWidth="1"/>
    <col min="11522" max="11522" width="21.453125" style="1" bestFit="1" customWidth="1"/>
    <col min="11523" max="11523" width="11.54296875" style="1" bestFit="1" customWidth="1"/>
    <col min="11524" max="11524" width="12.453125" style="1" bestFit="1" customWidth="1"/>
    <col min="11525" max="11525" width="10.54296875" style="1" bestFit="1" customWidth="1"/>
    <col min="11526" max="11527" width="8.76953125" style="1"/>
    <col min="11528" max="11528" width="15.86328125" style="1" customWidth="1"/>
    <col min="11529" max="11776" width="8.76953125" style="1"/>
    <col min="11777" max="11777" width="32.08984375" style="1" bestFit="1" customWidth="1"/>
    <col min="11778" max="11778" width="21.453125" style="1" bestFit="1" customWidth="1"/>
    <col min="11779" max="11779" width="11.54296875" style="1" bestFit="1" customWidth="1"/>
    <col min="11780" max="11780" width="12.453125" style="1" bestFit="1" customWidth="1"/>
    <col min="11781" max="11781" width="10.54296875" style="1" bestFit="1" customWidth="1"/>
    <col min="11782" max="11783" width="8.76953125" style="1"/>
    <col min="11784" max="11784" width="15.86328125" style="1" customWidth="1"/>
    <col min="11785" max="12032" width="8.76953125" style="1"/>
    <col min="12033" max="12033" width="32.08984375" style="1" bestFit="1" customWidth="1"/>
    <col min="12034" max="12034" width="21.453125" style="1" bestFit="1" customWidth="1"/>
    <col min="12035" max="12035" width="11.54296875" style="1" bestFit="1" customWidth="1"/>
    <col min="12036" max="12036" width="12.453125" style="1" bestFit="1" customWidth="1"/>
    <col min="12037" max="12037" width="10.54296875" style="1" bestFit="1" customWidth="1"/>
    <col min="12038" max="12039" width="8.76953125" style="1"/>
    <col min="12040" max="12040" width="15.86328125" style="1" customWidth="1"/>
    <col min="12041" max="12288" width="8.76953125" style="1"/>
    <col min="12289" max="12289" width="32.08984375" style="1" bestFit="1" customWidth="1"/>
    <col min="12290" max="12290" width="21.453125" style="1" bestFit="1" customWidth="1"/>
    <col min="12291" max="12291" width="11.54296875" style="1" bestFit="1" customWidth="1"/>
    <col min="12292" max="12292" width="12.453125" style="1" bestFit="1" customWidth="1"/>
    <col min="12293" max="12293" width="10.54296875" style="1" bestFit="1" customWidth="1"/>
    <col min="12294" max="12295" width="8.76953125" style="1"/>
    <col min="12296" max="12296" width="15.86328125" style="1" customWidth="1"/>
    <col min="12297" max="12544" width="8.76953125" style="1"/>
    <col min="12545" max="12545" width="32.08984375" style="1" bestFit="1" customWidth="1"/>
    <col min="12546" max="12546" width="21.453125" style="1" bestFit="1" customWidth="1"/>
    <col min="12547" max="12547" width="11.54296875" style="1" bestFit="1" customWidth="1"/>
    <col min="12548" max="12548" width="12.453125" style="1" bestFit="1" customWidth="1"/>
    <col min="12549" max="12549" width="10.54296875" style="1" bestFit="1" customWidth="1"/>
    <col min="12550" max="12551" width="8.76953125" style="1"/>
    <col min="12552" max="12552" width="15.86328125" style="1" customWidth="1"/>
    <col min="12553" max="12800" width="8.76953125" style="1"/>
    <col min="12801" max="12801" width="32.08984375" style="1" bestFit="1" customWidth="1"/>
    <col min="12802" max="12802" width="21.453125" style="1" bestFit="1" customWidth="1"/>
    <col min="12803" max="12803" width="11.54296875" style="1" bestFit="1" customWidth="1"/>
    <col min="12804" max="12804" width="12.453125" style="1" bestFit="1" customWidth="1"/>
    <col min="12805" max="12805" width="10.54296875" style="1" bestFit="1" customWidth="1"/>
    <col min="12806" max="12807" width="8.76953125" style="1"/>
    <col min="12808" max="12808" width="15.86328125" style="1" customWidth="1"/>
    <col min="12809" max="13056" width="8.76953125" style="1"/>
    <col min="13057" max="13057" width="32.08984375" style="1" bestFit="1" customWidth="1"/>
    <col min="13058" max="13058" width="21.453125" style="1" bestFit="1" customWidth="1"/>
    <col min="13059" max="13059" width="11.54296875" style="1" bestFit="1" customWidth="1"/>
    <col min="13060" max="13060" width="12.453125" style="1" bestFit="1" customWidth="1"/>
    <col min="13061" max="13061" width="10.54296875" style="1" bestFit="1" customWidth="1"/>
    <col min="13062" max="13063" width="8.76953125" style="1"/>
    <col min="13064" max="13064" width="15.86328125" style="1" customWidth="1"/>
    <col min="13065" max="13312" width="8.76953125" style="1"/>
    <col min="13313" max="13313" width="32.08984375" style="1" bestFit="1" customWidth="1"/>
    <col min="13314" max="13314" width="21.453125" style="1" bestFit="1" customWidth="1"/>
    <col min="13315" max="13315" width="11.54296875" style="1" bestFit="1" customWidth="1"/>
    <col min="13316" max="13316" width="12.453125" style="1" bestFit="1" customWidth="1"/>
    <col min="13317" max="13317" width="10.54296875" style="1" bestFit="1" customWidth="1"/>
    <col min="13318" max="13319" width="8.76953125" style="1"/>
    <col min="13320" max="13320" width="15.86328125" style="1" customWidth="1"/>
    <col min="13321" max="13568" width="8.76953125" style="1"/>
    <col min="13569" max="13569" width="32.08984375" style="1" bestFit="1" customWidth="1"/>
    <col min="13570" max="13570" width="21.453125" style="1" bestFit="1" customWidth="1"/>
    <col min="13571" max="13571" width="11.54296875" style="1" bestFit="1" customWidth="1"/>
    <col min="13572" max="13572" width="12.453125" style="1" bestFit="1" customWidth="1"/>
    <col min="13573" max="13573" width="10.54296875" style="1" bestFit="1" customWidth="1"/>
    <col min="13574" max="13575" width="8.76953125" style="1"/>
    <col min="13576" max="13576" width="15.86328125" style="1" customWidth="1"/>
    <col min="13577" max="13824" width="8.76953125" style="1"/>
    <col min="13825" max="13825" width="32.08984375" style="1" bestFit="1" customWidth="1"/>
    <col min="13826" max="13826" width="21.453125" style="1" bestFit="1" customWidth="1"/>
    <col min="13827" max="13827" width="11.54296875" style="1" bestFit="1" customWidth="1"/>
    <col min="13828" max="13828" width="12.453125" style="1" bestFit="1" customWidth="1"/>
    <col min="13829" max="13829" width="10.54296875" style="1" bestFit="1" customWidth="1"/>
    <col min="13830" max="13831" width="8.76953125" style="1"/>
    <col min="13832" max="13832" width="15.86328125" style="1" customWidth="1"/>
    <col min="13833" max="14080" width="8.76953125" style="1"/>
    <col min="14081" max="14081" width="32.08984375" style="1" bestFit="1" customWidth="1"/>
    <col min="14082" max="14082" width="21.453125" style="1" bestFit="1" customWidth="1"/>
    <col min="14083" max="14083" width="11.54296875" style="1" bestFit="1" customWidth="1"/>
    <col min="14084" max="14084" width="12.453125" style="1" bestFit="1" customWidth="1"/>
    <col min="14085" max="14085" width="10.54296875" style="1" bestFit="1" customWidth="1"/>
    <col min="14086" max="14087" width="8.76953125" style="1"/>
    <col min="14088" max="14088" width="15.86328125" style="1" customWidth="1"/>
    <col min="14089" max="14336" width="8.76953125" style="1"/>
    <col min="14337" max="14337" width="32.08984375" style="1" bestFit="1" customWidth="1"/>
    <col min="14338" max="14338" width="21.453125" style="1" bestFit="1" customWidth="1"/>
    <col min="14339" max="14339" width="11.54296875" style="1" bestFit="1" customWidth="1"/>
    <col min="14340" max="14340" width="12.453125" style="1" bestFit="1" customWidth="1"/>
    <col min="14341" max="14341" width="10.54296875" style="1" bestFit="1" customWidth="1"/>
    <col min="14342" max="14343" width="8.76953125" style="1"/>
    <col min="14344" max="14344" width="15.86328125" style="1" customWidth="1"/>
    <col min="14345" max="14592" width="8.76953125" style="1"/>
    <col min="14593" max="14593" width="32.08984375" style="1" bestFit="1" customWidth="1"/>
    <col min="14594" max="14594" width="21.453125" style="1" bestFit="1" customWidth="1"/>
    <col min="14595" max="14595" width="11.54296875" style="1" bestFit="1" customWidth="1"/>
    <col min="14596" max="14596" width="12.453125" style="1" bestFit="1" customWidth="1"/>
    <col min="14597" max="14597" width="10.54296875" style="1" bestFit="1" customWidth="1"/>
    <col min="14598" max="14599" width="8.76953125" style="1"/>
    <col min="14600" max="14600" width="15.86328125" style="1" customWidth="1"/>
    <col min="14601" max="14848" width="8.76953125" style="1"/>
    <col min="14849" max="14849" width="32.08984375" style="1" bestFit="1" customWidth="1"/>
    <col min="14850" max="14850" width="21.453125" style="1" bestFit="1" customWidth="1"/>
    <col min="14851" max="14851" width="11.54296875" style="1" bestFit="1" customWidth="1"/>
    <col min="14852" max="14852" width="12.453125" style="1" bestFit="1" customWidth="1"/>
    <col min="14853" max="14853" width="10.54296875" style="1" bestFit="1" customWidth="1"/>
    <col min="14854" max="14855" width="8.76953125" style="1"/>
    <col min="14856" max="14856" width="15.86328125" style="1" customWidth="1"/>
    <col min="14857" max="15104" width="8.76953125" style="1"/>
    <col min="15105" max="15105" width="32.08984375" style="1" bestFit="1" customWidth="1"/>
    <col min="15106" max="15106" width="21.453125" style="1" bestFit="1" customWidth="1"/>
    <col min="15107" max="15107" width="11.54296875" style="1" bestFit="1" customWidth="1"/>
    <col min="15108" max="15108" width="12.453125" style="1" bestFit="1" customWidth="1"/>
    <col min="15109" max="15109" width="10.54296875" style="1" bestFit="1" customWidth="1"/>
    <col min="15110" max="15111" width="8.76953125" style="1"/>
    <col min="15112" max="15112" width="15.86328125" style="1" customWidth="1"/>
    <col min="15113" max="15360" width="8.76953125" style="1"/>
    <col min="15361" max="15361" width="32.08984375" style="1" bestFit="1" customWidth="1"/>
    <col min="15362" max="15362" width="21.453125" style="1" bestFit="1" customWidth="1"/>
    <col min="15363" max="15363" width="11.54296875" style="1" bestFit="1" customWidth="1"/>
    <col min="15364" max="15364" width="12.453125" style="1" bestFit="1" customWidth="1"/>
    <col min="15365" max="15365" width="10.54296875" style="1" bestFit="1" customWidth="1"/>
    <col min="15366" max="15367" width="8.76953125" style="1"/>
    <col min="15368" max="15368" width="15.86328125" style="1" customWidth="1"/>
    <col min="15369" max="15616" width="8.76953125" style="1"/>
    <col min="15617" max="15617" width="32.08984375" style="1" bestFit="1" customWidth="1"/>
    <col min="15618" max="15618" width="21.453125" style="1" bestFit="1" customWidth="1"/>
    <col min="15619" max="15619" width="11.54296875" style="1" bestFit="1" customWidth="1"/>
    <col min="15620" max="15620" width="12.453125" style="1" bestFit="1" customWidth="1"/>
    <col min="15621" max="15621" width="10.54296875" style="1" bestFit="1" customWidth="1"/>
    <col min="15622" max="15623" width="8.76953125" style="1"/>
    <col min="15624" max="15624" width="15.86328125" style="1" customWidth="1"/>
    <col min="15625" max="15872" width="8.76953125" style="1"/>
    <col min="15873" max="15873" width="32.08984375" style="1" bestFit="1" customWidth="1"/>
    <col min="15874" max="15874" width="21.453125" style="1" bestFit="1" customWidth="1"/>
    <col min="15875" max="15875" width="11.54296875" style="1" bestFit="1" customWidth="1"/>
    <col min="15876" max="15876" width="12.453125" style="1" bestFit="1" customWidth="1"/>
    <col min="15877" max="15877" width="10.54296875" style="1" bestFit="1" customWidth="1"/>
    <col min="15878" max="15879" width="8.76953125" style="1"/>
    <col min="15880" max="15880" width="15.86328125" style="1" customWidth="1"/>
    <col min="15881" max="16128" width="8.76953125" style="1"/>
    <col min="16129" max="16129" width="32.08984375" style="1" bestFit="1" customWidth="1"/>
    <col min="16130" max="16130" width="21.453125" style="1" bestFit="1" customWidth="1"/>
    <col min="16131" max="16131" width="11.54296875" style="1" bestFit="1" customWidth="1"/>
    <col min="16132" max="16132" width="12.453125" style="1" bestFit="1" customWidth="1"/>
    <col min="16133" max="16133" width="10.54296875" style="1" bestFit="1" customWidth="1"/>
    <col min="16134" max="16135" width="8.76953125" style="1"/>
    <col min="16136" max="16136" width="15.86328125" style="1" customWidth="1"/>
    <col min="16137" max="16384" width="8.76953125" style="1"/>
  </cols>
  <sheetData>
    <row r="1" spans="1:9" x14ac:dyDescent="0.75">
      <c r="E1" s="1" t="s">
        <v>0</v>
      </c>
      <c r="F1" s="2"/>
    </row>
    <row r="2" spans="1:9" x14ac:dyDescent="0.75">
      <c r="D2" s="2"/>
      <c r="E2" s="1" t="s">
        <v>1</v>
      </c>
    </row>
    <row r="3" spans="1:9" x14ac:dyDescent="0.75">
      <c r="I3" s="3"/>
    </row>
    <row r="4" spans="1:9" s="6" customFormat="1" x14ac:dyDescent="0.75">
      <c r="A4" s="4" t="s">
        <v>2</v>
      </c>
      <c r="B4" s="5"/>
      <c r="C4" s="5"/>
      <c r="D4" s="5"/>
      <c r="I4" s="7"/>
    </row>
    <row r="5" spans="1:9" s="6" customFormat="1" x14ac:dyDescent="0.75">
      <c r="A5" s="4" t="s">
        <v>3</v>
      </c>
      <c r="B5" s="8" t="s">
        <v>4</v>
      </c>
      <c r="E5" s="5"/>
      <c r="I5" s="9"/>
    </row>
    <row r="6" spans="1:9" s="6" customFormat="1" x14ac:dyDescent="0.75">
      <c r="A6" s="4" t="s">
        <v>5</v>
      </c>
      <c r="B6" s="8" t="s">
        <v>6</v>
      </c>
    </row>
    <row r="7" spans="1:9" s="6" customFormat="1" x14ac:dyDescent="0.75">
      <c r="A7" s="4" t="s">
        <v>7</v>
      </c>
      <c r="B7" s="8" t="s">
        <v>8</v>
      </c>
    </row>
    <row r="8" spans="1:9" s="6" customFormat="1" x14ac:dyDescent="0.75">
      <c r="A8" s="4" t="s">
        <v>9</v>
      </c>
      <c r="B8" s="8" t="s">
        <v>109</v>
      </c>
      <c r="E8" s="10"/>
      <c r="F8" s="10"/>
    </row>
    <row r="9" spans="1:9" s="6" customFormat="1" x14ac:dyDescent="0.75">
      <c r="A9" s="4" t="s">
        <v>10</v>
      </c>
      <c r="B9" s="8" t="s">
        <v>11</v>
      </c>
      <c r="E9" s="10"/>
      <c r="F9" s="10"/>
    </row>
    <row r="10" spans="1:9" s="6" customFormat="1" x14ac:dyDescent="0.75">
      <c r="B10" s="8"/>
      <c r="C10" s="11"/>
      <c r="D10" s="11"/>
    </row>
    <row r="11" spans="1:9" s="6" customFormat="1" x14ac:dyDescent="0.75">
      <c r="A11" s="4"/>
      <c r="C11" s="11"/>
      <c r="D11" s="11"/>
    </row>
    <row r="12" spans="1:9" s="6" customFormat="1" x14ac:dyDescent="0.75">
      <c r="A12" s="65" t="s">
        <v>12</v>
      </c>
      <c r="B12" s="65"/>
      <c r="C12" s="11"/>
      <c r="D12" s="11"/>
      <c r="E12" s="11"/>
      <c r="F12" s="11" t="s">
        <v>110</v>
      </c>
      <c r="G12" s="11"/>
      <c r="H12" s="11"/>
    </row>
    <row r="13" spans="1:9" s="6" customFormat="1" x14ac:dyDescent="0.75">
      <c r="A13" s="12"/>
      <c r="B13" s="13" t="s">
        <v>13</v>
      </c>
      <c r="C13" s="13" t="s">
        <v>14</v>
      </c>
      <c r="D13" s="13" t="s">
        <v>15</v>
      </c>
      <c r="E13" s="11"/>
      <c r="F13" s="13" t="s">
        <v>14</v>
      </c>
      <c r="G13" s="13" t="s">
        <v>15</v>
      </c>
    </row>
    <row r="14" spans="1:9" s="6" customFormat="1" x14ac:dyDescent="0.75">
      <c r="A14" s="14">
        <v>1</v>
      </c>
      <c r="B14" s="15" t="s">
        <v>16</v>
      </c>
      <c r="C14" s="16">
        <f>IF(D14=75,ROUNDDOWN($C$24*D14/100,2),ROUND($C$24*D14/100,2))+0.01</f>
        <v>278307.75</v>
      </c>
      <c r="D14" s="17">
        <v>75</v>
      </c>
      <c r="E14" s="11"/>
      <c r="F14" s="16">
        <v>278307.75</v>
      </c>
      <c r="G14" s="17">
        <v>75</v>
      </c>
    </row>
    <row r="15" spans="1:9" s="6" customFormat="1" x14ac:dyDescent="0.75">
      <c r="A15" s="14">
        <v>2</v>
      </c>
      <c r="B15" s="15" t="s">
        <v>17</v>
      </c>
      <c r="C15" s="16">
        <f>ROUND($C$24*D15/100,2)</f>
        <v>92769.25</v>
      </c>
      <c r="D15" s="17">
        <v>25</v>
      </c>
      <c r="E15" s="11"/>
      <c r="F15" s="16">
        <v>92769.25</v>
      </c>
      <c r="G15" s="17">
        <v>25</v>
      </c>
    </row>
    <row r="16" spans="1:9" s="6" customFormat="1" x14ac:dyDescent="0.75">
      <c r="A16" s="66" t="s">
        <v>18</v>
      </c>
      <c r="B16" s="67"/>
      <c r="C16" s="18">
        <f>SUM(C14:C15)</f>
        <v>371077</v>
      </c>
      <c r="D16" s="18">
        <f>SUM(D14:D15)</f>
        <v>100</v>
      </c>
      <c r="F16" s="18">
        <v>371077</v>
      </c>
      <c r="G16" s="18">
        <v>100</v>
      </c>
    </row>
    <row r="17" spans="1:9" s="6" customFormat="1" x14ac:dyDescent="0.75">
      <c r="A17" s="4"/>
      <c r="C17" s="11"/>
      <c r="D17" s="11"/>
      <c r="E17" s="11"/>
      <c r="F17" s="11"/>
      <c r="G17" s="11"/>
    </row>
    <row r="18" spans="1:9" s="6" customFormat="1" x14ac:dyDescent="0.75">
      <c r="A18" s="68" t="s">
        <v>19</v>
      </c>
      <c r="B18" s="68"/>
    </row>
    <row r="19" spans="1:9" s="6" customFormat="1" x14ac:dyDescent="0.75">
      <c r="A19" s="50" t="s">
        <v>20</v>
      </c>
      <c r="B19" s="53"/>
      <c r="C19" s="13" t="s">
        <v>21</v>
      </c>
      <c r="D19" s="20" t="s">
        <v>22</v>
      </c>
      <c r="E19" s="21"/>
      <c r="F19" s="13" t="s">
        <v>21</v>
      </c>
      <c r="G19" s="20" t="s">
        <v>22</v>
      </c>
    </row>
    <row r="20" spans="1:9" s="6" customFormat="1" x14ac:dyDescent="0.75">
      <c r="A20" s="15" t="s">
        <v>23</v>
      </c>
      <c r="B20" s="15"/>
      <c r="C20" s="16">
        <f>G29</f>
        <v>160659.41</v>
      </c>
      <c r="D20" s="16">
        <f>IFERROR((ROUND(C20/$C$22*100,2)),0)</f>
        <v>46.33</v>
      </c>
      <c r="F20" s="16">
        <v>160547.20000000001</v>
      </c>
      <c r="G20" s="16">
        <v>46.29</v>
      </c>
    </row>
    <row r="21" spans="1:9" s="6" customFormat="1" x14ac:dyDescent="0.75">
      <c r="A21" s="22" t="s">
        <v>24</v>
      </c>
      <c r="B21" s="15"/>
      <c r="C21" s="16">
        <f>G36</f>
        <v>186141.52000000002</v>
      </c>
      <c r="D21" s="16">
        <f>IFERROR((ROUND(C21/$C$22*100,2)),0)</f>
        <v>53.67</v>
      </c>
      <c r="F21" s="16">
        <v>186253.73</v>
      </c>
      <c r="G21" s="16">
        <v>53.71</v>
      </c>
    </row>
    <row r="22" spans="1:9" s="6" customFormat="1" x14ac:dyDescent="0.75">
      <c r="A22" s="63" t="s">
        <v>25</v>
      </c>
      <c r="B22" s="64"/>
      <c r="C22" s="23">
        <f>SUM(C20:C21)</f>
        <v>346800.93000000005</v>
      </c>
      <c r="D22" s="23"/>
      <c r="F22" s="23">
        <v>346800.93000000005</v>
      </c>
      <c r="G22" s="23"/>
    </row>
    <row r="23" spans="1:9" s="6" customFormat="1" x14ac:dyDescent="0.75">
      <c r="A23" s="63" t="s">
        <v>26</v>
      </c>
      <c r="B23" s="64"/>
      <c r="C23" s="23">
        <f>G57</f>
        <v>24276.065100000007</v>
      </c>
      <c r="D23" s="23"/>
      <c r="F23" s="23">
        <v>24276.065100000007</v>
      </c>
      <c r="G23" s="23"/>
    </row>
    <row r="24" spans="1:9" s="6" customFormat="1" x14ac:dyDescent="0.75">
      <c r="A24" s="50" t="s">
        <v>27</v>
      </c>
      <c r="B24" s="53"/>
      <c r="C24" s="24">
        <f>SUM(C22:C23)</f>
        <v>371076.99510000006</v>
      </c>
      <c r="D24" s="24"/>
      <c r="E24" s="5"/>
      <c r="F24" s="24">
        <v>371076.99510000006</v>
      </c>
      <c r="G24" s="24"/>
      <c r="H24" s="36"/>
      <c r="I24" s="42"/>
    </row>
    <row r="25" spans="1:9" s="6" customFormat="1" x14ac:dyDescent="0.75">
      <c r="I25" s="42"/>
    </row>
    <row r="26" spans="1:9" s="6" customFormat="1" x14ac:dyDescent="0.75">
      <c r="A26" s="25" t="s">
        <v>28</v>
      </c>
      <c r="B26" s="4"/>
      <c r="I26" s="42"/>
    </row>
    <row r="27" spans="1:9" s="6" customFormat="1" x14ac:dyDescent="0.75">
      <c r="A27" s="13" t="s">
        <v>29</v>
      </c>
      <c r="B27" s="13" t="s">
        <v>30</v>
      </c>
      <c r="C27" s="13" t="s">
        <v>31</v>
      </c>
      <c r="D27" s="13" t="s">
        <v>32</v>
      </c>
      <c r="E27" s="13" t="s">
        <v>33</v>
      </c>
      <c r="F27" s="13" t="s">
        <v>34</v>
      </c>
      <c r="G27" s="20" t="s">
        <v>21</v>
      </c>
    </row>
    <row r="28" spans="1:9" s="6" customFormat="1" x14ac:dyDescent="0.75">
      <c r="A28" s="19" t="s">
        <v>35</v>
      </c>
      <c r="B28" s="26"/>
      <c r="C28" s="26"/>
      <c r="D28" s="26"/>
      <c r="E28" s="26"/>
      <c r="F28" s="26"/>
      <c r="G28" s="26"/>
    </row>
    <row r="29" spans="1:9" s="6" customFormat="1" x14ac:dyDescent="0.75">
      <c r="A29" s="13" t="s">
        <v>36</v>
      </c>
      <c r="B29" s="50" t="s">
        <v>23</v>
      </c>
      <c r="C29" s="51"/>
      <c r="D29" s="51"/>
      <c r="E29" s="51"/>
      <c r="F29" s="52"/>
      <c r="G29" s="27">
        <f>SUM(G30:G34)</f>
        <v>160659.41</v>
      </c>
      <c r="I29" s="36"/>
    </row>
    <row r="30" spans="1:9" s="8" customFormat="1" ht="157.5" x14ac:dyDescent="0.75">
      <c r="A30" s="28" t="s">
        <v>37</v>
      </c>
      <c r="B30" s="29" t="s">
        <v>38</v>
      </c>
      <c r="C30" s="30" t="s">
        <v>39</v>
      </c>
      <c r="D30" s="29" t="s">
        <v>40</v>
      </c>
      <c r="E30" s="29">
        <v>18</v>
      </c>
      <c r="F30" s="31">
        <v>3190</v>
      </c>
      <c r="G30" s="32">
        <f t="shared" ref="G30:G33" si="0">ROUND(E30*F30,2)</f>
        <v>57420</v>
      </c>
      <c r="H30" s="43"/>
    </row>
    <row r="31" spans="1:9" s="8" customFormat="1" ht="173.25" x14ac:dyDescent="0.75">
      <c r="A31" s="33" t="s">
        <v>41</v>
      </c>
      <c r="B31" s="29" t="s">
        <v>42</v>
      </c>
      <c r="C31" s="30" t="s">
        <v>43</v>
      </c>
      <c r="D31" s="29" t="s">
        <v>44</v>
      </c>
      <c r="E31" s="29">
        <v>13</v>
      </c>
      <c r="F31" s="31">
        <v>1940</v>
      </c>
      <c r="G31" s="32">
        <f t="shared" si="0"/>
        <v>25220</v>
      </c>
    </row>
    <row r="32" spans="1:9" s="8" customFormat="1" ht="31.5" x14ac:dyDescent="0.75">
      <c r="A32" s="33" t="s">
        <v>45</v>
      </c>
      <c r="B32" s="30" t="s">
        <v>46</v>
      </c>
      <c r="C32" s="30" t="s">
        <v>47</v>
      </c>
      <c r="D32" s="29" t="s">
        <v>44</v>
      </c>
      <c r="E32" s="29">
        <v>3</v>
      </c>
      <c r="F32" s="31">
        <v>1050</v>
      </c>
      <c r="G32" s="32">
        <f t="shared" si="0"/>
        <v>3150</v>
      </c>
    </row>
    <row r="33" spans="1:8" s="8" customFormat="1" ht="157.5" x14ac:dyDescent="0.75">
      <c r="A33" s="33" t="s">
        <v>48</v>
      </c>
      <c r="B33" s="29" t="s">
        <v>49</v>
      </c>
      <c r="C33" s="30" t="s">
        <v>50</v>
      </c>
      <c r="D33" s="29" t="s">
        <v>44</v>
      </c>
      <c r="E33" s="29">
        <v>35</v>
      </c>
      <c r="F33" s="31">
        <v>1930</v>
      </c>
      <c r="G33" s="32">
        <f t="shared" si="0"/>
        <v>67550</v>
      </c>
      <c r="H33" s="41"/>
    </row>
    <row r="34" spans="1:8" s="8" customFormat="1" ht="110.25" x14ac:dyDescent="0.75">
      <c r="A34" s="33" t="s">
        <v>51</v>
      </c>
      <c r="B34" s="29" t="s">
        <v>52</v>
      </c>
      <c r="C34" s="30" t="s">
        <v>53</v>
      </c>
      <c r="D34" s="29" t="s">
        <v>44</v>
      </c>
      <c r="E34" s="29">
        <v>1.55</v>
      </c>
      <c r="F34" s="31">
        <v>4725</v>
      </c>
      <c r="G34" s="32">
        <f>ROUND(E34*F34,2)-4.34</f>
        <v>7319.41</v>
      </c>
      <c r="H34" s="41"/>
    </row>
    <row r="35" spans="1:8" s="8" customFormat="1" x14ac:dyDescent="0.75">
      <c r="A35" s="33"/>
      <c r="B35" s="37"/>
      <c r="C35" s="38"/>
      <c r="D35" s="39"/>
      <c r="E35" s="39"/>
      <c r="F35" s="40"/>
      <c r="G35" s="32"/>
    </row>
    <row r="36" spans="1:8" s="6" customFormat="1" x14ac:dyDescent="0.75">
      <c r="A36" s="34" t="s">
        <v>54</v>
      </c>
      <c r="B36" s="50" t="s">
        <v>55</v>
      </c>
      <c r="C36" s="51"/>
      <c r="D36" s="51"/>
      <c r="E36" s="51"/>
      <c r="F36" s="52"/>
      <c r="G36" s="27">
        <f>SUM(G38:G55)</f>
        <v>186141.52000000002</v>
      </c>
    </row>
    <row r="37" spans="1:8" s="6" customFormat="1" x14ac:dyDescent="0.75">
      <c r="A37" s="54" t="s">
        <v>56</v>
      </c>
      <c r="B37" s="55"/>
      <c r="C37" s="55"/>
      <c r="D37" s="55"/>
      <c r="E37" s="55"/>
      <c r="F37" s="55"/>
      <c r="G37" s="56"/>
    </row>
    <row r="38" spans="1:8" s="8" customFormat="1" ht="78.75" x14ac:dyDescent="0.75">
      <c r="A38" s="33" t="s">
        <v>57</v>
      </c>
      <c r="B38" s="29" t="s">
        <v>58</v>
      </c>
      <c r="C38" s="30" t="s">
        <v>59</v>
      </c>
      <c r="D38" s="29" t="s">
        <v>44</v>
      </c>
      <c r="E38" s="29">
        <v>1</v>
      </c>
      <c r="F38" s="31">
        <v>632</v>
      </c>
      <c r="G38" s="32">
        <f>ROUND(E38*F38,2)</f>
        <v>632</v>
      </c>
    </row>
    <row r="39" spans="1:8" s="8" customFormat="1" ht="141.75" x14ac:dyDescent="0.75">
      <c r="A39" s="33" t="s">
        <v>60</v>
      </c>
      <c r="B39" s="30" t="s">
        <v>61</v>
      </c>
      <c r="C39" s="30" t="s">
        <v>62</v>
      </c>
      <c r="D39" s="29" t="s">
        <v>44</v>
      </c>
      <c r="E39" s="29">
        <v>14</v>
      </c>
      <c r="F39" s="31">
        <v>27</v>
      </c>
      <c r="G39" s="32">
        <f t="shared" ref="G39:G42" si="1">ROUND(E39*F39,2)</f>
        <v>378</v>
      </c>
    </row>
    <row r="40" spans="1:8" s="8" customFormat="1" ht="47.25" x14ac:dyDescent="0.75">
      <c r="A40" s="33" t="s">
        <v>63</v>
      </c>
      <c r="B40" s="29" t="s">
        <v>64</v>
      </c>
      <c r="C40" s="30" t="s">
        <v>65</v>
      </c>
      <c r="D40" s="29" t="s">
        <v>44</v>
      </c>
      <c r="E40" s="29">
        <v>6</v>
      </c>
      <c r="F40" s="31">
        <v>65</v>
      </c>
      <c r="G40" s="32">
        <f t="shared" si="1"/>
        <v>390</v>
      </c>
    </row>
    <row r="41" spans="1:8" s="8" customFormat="1" ht="94.5" x14ac:dyDescent="0.75">
      <c r="A41" s="33" t="s">
        <v>66</v>
      </c>
      <c r="B41" s="30" t="s">
        <v>67</v>
      </c>
      <c r="C41" s="30" t="s">
        <v>68</v>
      </c>
      <c r="D41" s="29" t="s">
        <v>44</v>
      </c>
      <c r="E41" s="29">
        <v>30</v>
      </c>
      <c r="F41" s="31">
        <v>60</v>
      </c>
      <c r="G41" s="32">
        <f t="shared" si="1"/>
        <v>1800</v>
      </c>
    </row>
    <row r="42" spans="1:8" s="8" customFormat="1" ht="94.5" x14ac:dyDescent="0.75">
      <c r="A42" s="33" t="s">
        <v>69</v>
      </c>
      <c r="B42" s="29" t="s">
        <v>70</v>
      </c>
      <c r="C42" s="30" t="s">
        <v>71</v>
      </c>
      <c r="D42" s="29" t="s">
        <v>44</v>
      </c>
      <c r="E42" s="29">
        <v>110</v>
      </c>
      <c r="F42" s="31">
        <v>225</v>
      </c>
      <c r="G42" s="32">
        <f t="shared" si="1"/>
        <v>24750</v>
      </c>
    </row>
    <row r="43" spans="1:8" s="8" customFormat="1" x14ac:dyDescent="0.75">
      <c r="A43" s="57" t="s">
        <v>72</v>
      </c>
      <c r="B43" s="58"/>
      <c r="C43" s="58"/>
      <c r="D43" s="58"/>
      <c r="E43" s="58"/>
      <c r="F43" s="58"/>
      <c r="G43" s="59"/>
    </row>
    <row r="44" spans="1:8" s="8" customFormat="1" ht="157.5" x14ac:dyDescent="0.75">
      <c r="A44" s="33" t="s">
        <v>73</v>
      </c>
      <c r="B44" s="30" t="s">
        <v>74</v>
      </c>
      <c r="C44" s="30" t="s">
        <v>111</v>
      </c>
      <c r="D44" s="29" t="s">
        <v>44</v>
      </c>
      <c r="E44" s="29">
        <v>60</v>
      </c>
      <c r="F44" s="31">
        <v>80</v>
      </c>
      <c r="G44" s="32">
        <f t="shared" ref="G44:G51" si="2">ROUND(E44*F44,2)</f>
        <v>4800</v>
      </c>
    </row>
    <row r="45" spans="1:8" s="8" customFormat="1" ht="141.75" x14ac:dyDescent="0.75">
      <c r="A45" s="33" t="s">
        <v>75</v>
      </c>
      <c r="B45" s="30" t="s">
        <v>76</v>
      </c>
      <c r="C45" s="30" t="s">
        <v>77</v>
      </c>
      <c r="D45" s="29" t="s">
        <v>44</v>
      </c>
      <c r="E45" s="29">
        <v>150</v>
      </c>
      <c r="F45" s="31">
        <v>550</v>
      </c>
      <c r="G45" s="32">
        <f t="shared" si="2"/>
        <v>82500</v>
      </c>
    </row>
    <row r="46" spans="1:8" s="8" customFormat="1" ht="63" x14ac:dyDescent="0.75">
      <c r="A46" s="33" t="s">
        <v>78</v>
      </c>
      <c r="B46" s="30" t="s">
        <v>79</v>
      </c>
      <c r="C46" s="30" t="s">
        <v>80</v>
      </c>
      <c r="D46" s="29" t="s">
        <v>44</v>
      </c>
      <c r="E46" s="29">
        <v>5</v>
      </c>
      <c r="F46" s="31">
        <v>100</v>
      </c>
      <c r="G46" s="32">
        <f t="shared" si="2"/>
        <v>500</v>
      </c>
    </row>
    <row r="47" spans="1:8" s="8" customFormat="1" ht="126" x14ac:dyDescent="0.75">
      <c r="A47" s="33" t="s">
        <v>81</v>
      </c>
      <c r="B47" s="30" t="s">
        <v>82</v>
      </c>
      <c r="C47" s="30" t="s">
        <v>83</v>
      </c>
      <c r="D47" s="29" t="s">
        <v>44</v>
      </c>
      <c r="E47" s="29">
        <v>130</v>
      </c>
      <c r="F47" s="31">
        <v>100</v>
      </c>
      <c r="G47" s="32">
        <f t="shared" si="2"/>
        <v>13000</v>
      </c>
    </row>
    <row r="48" spans="1:8" s="8" customFormat="1" ht="110.25" x14ac:dyDescent="0.75">
      <c r="A48" s="33" t="s">
        <v>84</v>
      </c>
      <c r="B48" s="30" t="s">
        <v>85</v>
      </c>
      <c r="C48" s="30" t="s">
        <v>86</v>
      </c>
      <c r="D48" s="29" t="s">
        <v>44</v>
      </c>
      <c r="E48" s="29">
        <v>150</v>
      </c>
      <c r="F48" s="31">
        <v>45</v>
      </c>
      <c r="G48" s="32">
        <f t="shared" si="2"/>
        <v>6750</v>
      </c>
    </row>
    <row r="49" spans="1:7" s="8" customFormat="1" ht="126" x14ac:dyDescent="0.75">
      <c r="A49" s="33" t="s">
        <v>87</v>
      </c>
      <c r="B49" s="29" t="s">
        <v>88</v>
      </c>
      <c r="C49" s="30" t="s">
        <v>89</v>
      </c>
      <c r="D49" s="29" t="s">
        <v>44</v>
      </c>
      <c r="E49" s="29">
        <v>4</v>
      </c>
      <c r="F49" s="31">
        <v>440</v>
      </c>
      <c r="G49" s="32">
        <f t="shared" si="2"/>
        <v>1760</v>
      </c>
    </row>
    <row r="50" spans="1:7" s="8" customFormat="1" ht="63" x14ac:dyDescent="0.75">
      <c r="A50" s="33" t="s">
        <v>90</v>
      </c>
      <c r="B50" s="29" t="s">
        <v>91</v>
      </c>
      <c r="C50" s="30" t="s">
        <v>92</v>
      </c>
      <c r="D50" s="29" t="s">
        <v>44</v>
      </c>
      <c r="E50" s="29">
        <f>2*2.3</f>
        <v>4.5999999999999996</v>
      </c>
      <c r="F50" s="31">
        <v>251</v>
      </c>
      <c r="G50" s="32">
        <f t="shared" si="2"/>
        <v>1154.5999999999999</v>
      </c>
    </row>
    <row r="51" spans="1:7" s="8" customFormat="1" ht="31.5" x14ac:dyDescent="0.75">
      <c r="A51" s="33" t="s">
        <v>93</v>
      </c>
      <c r="B51" s="29" t="s">
        <v>94</v>
      </c>
      <c r="C51" s="30" t="s">
        <v>95</v>
      </c>
      <c r="D51" s="29" t="s">
        <v>44</v>
      </c>
      <c r="E51" s="29">
        <v>2</v>
      </c>
      <c r="F51" s="29">
        <v>313.45999999999998</v>
      </c>
      <c r="G51" s="32">
        <f t="shared" si="2"/>
        <v>626.91999999999996</v>
      </c>
    </row>
    <row r="52" spans="1:7" s="8" customFormat="1" x14ac:dyDescent="0.75">
      <c r="A52" s="60" t="s">
        <v>96</v>
      </c>
      <c r="B52" s="61"/>
      <c r="C52" s="61"/>
      <c r="D52" s="61"/>
      <c r="E52" s="61"/>
      <c r="F52" s="61"/>
      <c r="G52" s="62"/>
    </row>
    <row r="53" spans="1:7" s="8" customFormat="1" ht="141.75" x14ac:dyDescent="0.75">
      <c r="A53" s="33" t="s">
        <v>97</v>
      </c>
      <c r="B53" s="30" t="s">
        <v>98</v>
      </c>
      <c r="C53" s="30" t="s">
        <v>99</v>
      </c>
      <c r="D53" s="29" t="s">
        <v>44</v>
      </c>
      <c r="E53" s="29">
        <v>33</v>
      </c>
      <c r="F53" s="31">
        <v>250</v>
      </c>
      <c r="G53" s="32">
        <f t="shared" ref="G53:G55" si="3">ROUND(E53*F53,2)</f>
        <v>8250</v>
      </c>
    </row>
    <row r="54" spans="1:7" s="8" customFormat="1" ht="252" x14ac:dyDescent="0.75">
      <c r="A54" s="33" t="s">
        <v>100</v>
      </c>
      <c r="B54" s="29" t="s">
        <v>101</v>
      </c>
      <c r="C54" s="30" t="s">
        <v>102</v>
      </c>
      <c r="D54" s="29" t="s">
        <v>44</v>
      </c>
      <c r="E54" s="29">
        <v>35</v>
      </c>
      <c r="F54" s="31">
        <v>1010</v>
      </c>
      <c r="G54" s="32">
        <f t="shared" si="3"/>
        <v>35350</v>
      </c>
    </row>
    <row r="55" spans="1:7" s="8" customFormat="1" ht="157.5" x14ac:dyDescent="0.75">
      <c r="A55" s="33" t="s">
        <v>103</v>
      </c>
      <c r="B55" s="29" t="s">
        <v>104</v>
      </c>
      <c r="C55" s="30" t="s">
        <v>105</v>
      </c>
      <c r="D55" s="29" t="s">
        <v>44</v>
      </c>
      <c r="E55" s="29">
        <v>10</v>
      </c>
      <c r="F55" s="31">
        <v>350</v>
      </c>
      <c r="G55" s="32">
        <f t="shared" si="3"/>
        <v>3500</v>
      </c>
    </row>
    <row r="56" spans="1:7" s="6" customFormat="1" x14ac:dyDescent="0.75">
      <c r="A56" s="44" t="s">
        <v>106</v>
      </c>
      <c r="B56" s="45"/>
      <c r="C56" s="45"/>
      <c r="D56" s="45"/>
      <c r="E56" s="45"/>
      <c r="F56" s="46"/>
      <c r="G56" s="18">
        <f>SUM(G29,G36)</f>
        <v>346800.93000000005</v>
      </c>
    </row>
    <row r="57" spans="1:7" s="8" customFormat="1" x14ac:dyDescent="0.75">
      <c r="A57" s="47" t="s">
        <v>107</v>
      </c>
      <c r="B57" s="48"/>
      <c r="C57" s="48"/>
      <c r="D57" s="48"/>
      <c r="E57" s="48"/>
      <c r="F57" s="49"/>
      <c r="G57" s="35">
        <f>7%*G56</f>
        <v>24276.065100000007</v>
      </c>
    </row>
    <row r="58" spans="1:7" s="6" customFormat="1" x14ac:dyDescent="0.75">
      <c r="A58" s="50" t="s">
        <v>108</v>
      </c>
      <c r="B58" s="51"/>
      <c r="C58" s="51"/>
      <c r="D58" s="51"/>
      <c r="E58" s="51"/>
      <c r="F58" s="52"/>
      <c r="G58" s="27">
        <f>SUM(G56:G57)</f>
        <v>371076.99510000006</v>
      </c>
    </row>
    <row r="59" spans="1:7" s="6" customFormat="1" x14ac:dyDescent="0.75"/>
    <row r="60" spans="1:7" s="6" customFormat="1" x14ac:dyDescent="0.75">
      <c r="G60" s="36"/>
    </row>
    <row r="61" spans="1:7" s="6" customFormat="1" x14ac:dyDescent="0.75"/>
  </sheetData>
  <sheetProtection formatCells="0" formatColumns="0" formatRows="0" insertRows="0" deleteRows="0" selectLockedCells="1"/>
  <dataConsolidate/>
  <mergeCells count="15">
    <mergeCell ref="A23:B23"/>
    <mergeCell ref="A12:B12"/>
    <mergeCell ref="A16:B16"/>
    <mergeCell ref="A18:B18"/>
    <mergeCell ref="A19:B19"/>
    <mergeCell ref="A22:B22"/>
    <mergeCell ref="A56:F56"/>
    <mergeCell ref="A57:F57"/>
    <mergeCell ref="A58:F58"/>
    <mergeCell ref="A24:B24"/>
    <mergeCell ref="B29:F29"/>
    <mergeCell ref="B36:F36"/>
    <mergeCell ref="A37:G37"/>
    <mergeCell ref="A43:G43"/>
    <mergeCell ref="A52:G52"/>
  </mergeCells>
  <conditionalFormatting sqref="E13">
    <cfRule type="cellIs" dxfId="6" priority="7" operator="notBetween">
      <formula>0</formula>
      <formula>75</formula>
    </cfRule>
  </conditionalFormatting>
  <conditionalFormatting sqref="D16">
    <cfRule type="cellIs" dxfId="5" priority="4" operator="equal">
      <formula>0</formula>
    </cfRule>
    <cfRule type="cellIs" dxfId="4" priority="5" operator="lessThan">
      <formula>100</formula>
    </cfRule>
    <cfRule type="cellIs" dxfId="3" priority="6" operator="greaterThan">
      <formula>100</formula>
    </cfRule>
  </conditionalFormatting>
  <conditionalFormatting sqref="G16">
    <cfRule type="cellIs" dxfId="2" priority="1" operator="equal">
      <formula>0</formula>
    </cfRule>
    <cfRule type="cellIs" dxfId="1" priority="2" operator="lessThan">
      <formula>100</formula>
    </cfRule>
    <cfRule type="cellIs" dxfId="0" priority="3" operator="greaterThan">
      <formula>100</formula>
    </cfRule>
  </conditionalFormatting>
  <dataValidations count="14">
    <dataValidation type="custom" allowBlank="1" showInputMessage="1" showErrorMessage="1" sqref="D15" xr:uid="{929EE12E-9411-4D18-84A1-12B1A8A95DC1}">
      <formula1>IF(SUM(D14:D15)&gt;100," ",100-(D14+#REF!+#REF!+#REF!))</formula1>
    </dataValidation>
    <dataValidation type="decimal" operator="equal" allowBlank="1" showInputMessage="1" showErrorMessage="1" sqref="C16" xr:uid="{9076119B-FE5B-4DEC-9989-9C79402458E1}">
      <formula1>C24</formula1>
    </dataValidation>
    <dataValidation type="decimal" operator="equal" allowBlank="1" showInputMessage="1" showErrorMessage="1" errorTitle="Tähelepanu!" error="Tervik peab olema 100%" promptTitle="Tähelepanu!" prompt="Osakaalude summa peab olema 100%" sqref="D16" xr:uid="{5135FAF6-5D6F-4572-8830-9353AC374D0E}">
      <formula1>100</formula1>
    </dataValidation>
    <dataValidation type="decimal" allowBlank="1" showInputMessage="1" showErrorMessage="1" errorTitle="Tähelepanu!" error="AMIF toetuse osakaal ei saa olla suurem kui 75%" promptTitle="Tähelepanu!" prompt="AMIF toetuse osakaal ei saa olla suurem kui 75%" sqref="D14" xr:uid="{C3952B0A-497D-45A1-B17F-DBA53C7A58D6}">
      <formula1>0</formula1>
      <formula2>75</formula2>
    </dataValidation>
    <dataValidation type="decimal" operator="lessThanOrEqual" allowBlank="1" showInputMessage="1" showErrorMessage="1" errorTitle="Tähelepanu!" error="Sisestatud summa ületab 7% otsestest kuludest." promptTitle="Tähelepanu!" prompt="Kaudsed kulud moodustavad otsestest kuludest kuni 7%." sqref="G57" xr:uid="{C8B8EA2D-3FA5-43D2-803B-6B7D71C75E5B}">
      <formula1>ROUND(G56*7%,2)</formula1>
    </dataValidation>
    <dataValidation type="list" allowBlank="1" showInputMessage="1" showErrorMessage="1" errorTitle="Tähelepanu!" error="Vali ühik nimekirjast" promptTitle="Tähelepanu!" prompt="Vali ühik nimekirjast" sqref="D44:D51 D53:D55 D38:D42 D30:D35" xr:uid="{5E5971E9-A016-4E93-A67A-D944ED47E120}">
      <formula1>Ühik</formula1>
    </dataValidation>
    <dataValidation type="list" allowBlank="1" showInputMessage="1" showErrorMessage="1" promptTitle="Tähelepanu!" prompt="Vali nimekirjast projekti valdkond!" sqref="B10" xr:uid="{366005AF-09A2-47B9-A1AA-3AE6DC6C3AA6}">
      <formula1>Valdkond</formula1>
    </dataValidation>
    <dataValidation operator="equal" allowBlank="1" showErrorMessage="1" promptTitle="Tähelepanu!" prompt="AMIF tulu peab võrduma AMIF kuluga." sqref="B13" xr:uid="{A8638509-020E-4518-B1D3-6B565B8D3950}"/>
    <dataValidation type="decimal" operator="lessThan" allowBlank="1" showInputMessage="1" showErrorMessage="1" promptTitle="Tähelepanu!" prompt="SiM toetus on kuni 25% projekti kogukuludest." sqref="H131084 H65548 H983052 H917516 H851980 H786444 H720908 H655372 H589836 H524300 H458764 H393228 H327692 H262156 H196620" xr:uid="{E9A0E379-F92E-46F5-B33C-383B6C766E37}">
      <formula1>G65548*0.25</formula1>
    </dataValidation>
    <dataValidation type="decimal" operator="lessThan" allowBlank="1" showInputMessage="1" showErrorMessage="1" promptTitle="Tähelepanu!" prompt="Kaudsed kulud moodustavad otsestest kuludest kuni 7%." sqref="JB65547:JD65547 SX65547:SZ65547 ACT65547:ACV65547 AMP65547:AMR65547 AWL65547:AWN65547 BGH65547:BGJ65547 BQD65547:BQF65547 BZZ65547:CAB65547 CJV65547:CJX65547 CTR65547:CTT65547 DDN65547:DDP65547 DNJ65547:DNL65547 DXF65547:DXH65547 EHB65547:EHD65547 EQX65547:EQZ65547 FAT65547:FAV65547 FKP65547:FKR65547 FUL65547:FUN65547 GEH65547:GEJ65547 GOD65547:GOF65547 GXZ65547:GYB65547 HHV65547:HHX65547 HRR65547:HRT65547 IBN65547:IBP65547 ILJ65547:ILL65547 IVF65547:IVH65547 JFB65547:JFD65547 JOX65547:JOZ65547 JYT65547:JYV65547 KIP65547:KIR65547 KSL65547:KSN65547 LCH65547:LCJ65547 LMD65547:LMF65547 LVZ65547:LWB65547 MFV65547:MFX65547 MPR65547:MPT65547 MZN65547:MZP65547 NJJ65547:NJL65547 NTF65547:NTH65547 ODB65547:ODD65547 OMX65547:OMZ65547 OWT65547:OWV65547 PGP65547:PGR65547 PQL65547:PQN65547 QAH65547:QAJ65547 QKD65547:QKF65547 QTZ65547:QUB65547 RDV65547:RDX65547 RNR65547:RNT65547 RXN65547:RXP65547 SHJ65547:SHL65547 SRF65547:SRH65547 TBB65547:TBD65547 TKX65547:TKZ65547 TUT65547:TUV65547 UEP65547:UER65547 UOL65547:UON65547 UYH65547:UYJ65547 VID65547:VIF65547 VRZ65547:VSB65547 WBV65547:WBX65547 WLR65547:WLT65547 WVN65547:WVP65547 JB131083:JD131083 SX131083:SZ131083 ACT131083:ACV131083 AMP131083:AMR131083 AWL131083:AWN131083 BGH131083:BGJ131083 BQD131083:BQF131083 BZZ131083:CAB131083 CJV131083:CJX131083 CTR131083:CTT131083 DDN131083:DDP131083 DNJ131083:DNL131083 DXF131083:DXH131083 EHB131083:EHD131083 EQX131083:EQZ131083 FAT131083:FAV131083 FKP131083:FKR131083 FUL131083:FUN131083 GEH131083:GEJ131083 GOD131083:GOF131083 GXZ131083:GYB131083 HHV131083:HHX131083 HRR131083:HRT131083 IBN131083:IBP131083 ILJ131083:ILL131083 IVF131083:IVH131083 JFB131083:JFD131083 JOX131083:JOZ131083 JYT131083:JYV131083 KIP131083:KIR131083 KSL131083:KSN131083 LCH131083:LCJ131083 LMD131083:LMF131083 LVZ131083:LWB131083 MFV131083:MFX131083 MPR131083:MPT131083 MZN131083:MZP131083 NJJ131083:NJL131083 NTF131083:NTH131083 ODB131083:ODD131083 OMX131083:OMZ131083 OWT131083:OWV131083 PGP131083:PGR131083 PQL131083:PQN131083 QAH131083:QAJ131083 QKD131083:QKF131083 QTZ131083:QUB131083 RDV131083:RDX131083 RNR131083:RNT131083 RXN131083:RXP131083 SHJ131083:SHL131083 SRF131083:SRH131083 TBB131083:TBD131083 TKX131083:TKZ131083 TUT131083:TUV131083 UEP131083:UER131083 UOL131083:UON131083 UYH131083:UYJ131083 VID131083:VIF131083 VRZ131083:VSB131083 WBV131083:WBX131083 WLR131083:WLT131083 WVN131083:WVP131083 JB196619:JD196619 SX196619:SZ196619 ACT196619:ACV196619 AMP196619:AMR196619 AWL196619:AWN196619 BGH196619:BGJ196619 BQD196619:BQF196619 BZZ196619:CAB196619 CJV196619:CJX196619 CTR196619:CTT196619 DDN196619:DDP196619 DNJ196619:DNL196619 DXF196619:DXH196619 EHB196619:EHD196619 EQX196619:EQZ196619 FAT196619:FAV196619 FKP196619:FKR196619 FUL196619:FUN196619 GEH196619:GEJ196619 GOD196619:GOF196619 GXZ196619:GYB196619 HHV196619:HHX196619 HRR196619:HRT196619 IBN196619:IBP196619 ILJ196619:ILL196619 IVF196619:IVH196619 JFB196619:JFD196619 JOX196619:JOZ196619 JYT196619:JYV196619 KIP196619:KIR196619 KSL196619:KSN196619 LCH196619:LCJ196619 LMD196619:LMF196619 LVZ196619:LWB196619 MFV196619:MFX196619 MPR196619:MPT196619 MZN196619:MZP196619 NJJ196619:NJL196619 NTF196619:NTH196619 ODB196619:ODD196619 OMX196619:OMZ196619 OWT196619:OWV196619 PGP196619:PGR196619 PQL196619:PQN196619 QAH196619:QAJ196619 QKD196619:QKF196619 QTZ196619:QUB196619 RDV196619:RDX196619 RNR196619:RNT196619 RXN196619:RXP196619 SHJ196619:SHL196619 SRF196619:SRH196619 TBB196619:TBD196619 TKX196619:TKZ196619 TUT196619:TUV196619 UEP196619:UER196619 UOL196619:UON196619 UYH196619:UYJ196619 VID196619:VIF196619 VRZ196619:VSB196619 WBV196619:WBX196619 WLR196619:WLT196619 WVN196619:WVP196619 JB262155:JD262155 SX262155:SZ262155 ACT262155:ACV262155 AMP262155:AMR262155 AWL262155:AWN262155 BGH262155:BGJ262155 BQD262155:BQF262155 BZZ262155:CAB262155 CJV262155:CJX262155 CTR262155:CTT262155 DDN262155:DDP262155 DNJ262155:DNL262155 DXF262155:DXH262155 EHB262155:EHD262155 EQX262155:EQZ262155 FAT262155:FAV262155 FKP262155:FKR262155 FUL262155:FUN262155 GEH262155:GEJ262155 GOD262155:GOF262155 GXZ262155:GYB262155 HHV262155:HHX262155 HRR262155:HRT262155 IBN262155:IBP262155 ILJ262155:ILL262155 IVF262155:IVH262155 JFB262155:JFD262155 JOX262155:JOZ262155 JYT262155:JYV262155 KIP262155:KIR262155 KSL262155:KSN262155 LCH262155:LCJ262155 LMD262155:LMF262155 LVZ262155:LWB262155 MFV262155:MFX262155 MPR262155:MPT262155 MZN262155:MZP262155 NJJ262155:NJL262155 NTF262155:NTH262155 ODB262155:ODD262155 OMX262155:OMZ262155 OWT262155:OWV262155 PGP262155:PGR262155 PQL262155:PQN262155 QAH262155:QAJ262155 QKD262155:QKF262155 QTZ262155:QUB262155 RDV262155:RDX262155 RNR262155:RNT262155 RXN262155:RXP262155 SHJ262155:SHL262155 SRF262155:SRH262155 TBB262155:TBD262155 TKX262155:TKZ262155 TUT262155:TUV262155 UEP262155:UER262155 UOL262155:UON262155 UYH262155:UYJ262155 VID262155:VIF262155 VRZ262155:VSB262155 WBV262155:WBX262155 WLR262155:WLT262155 WVN262155:WVP262155 JB327691:JD327691 SX327691:SZ327691 ACT327691:ACV327691 AMP327691:AMR327691 AWL327691:AWN327691 BGH327691:BGJ327691 BQD327691:BQF327691 BZZ327691:CAB327691 CJV327691:CJX327691 CTR327691:CTT327691 DDN327691:DDP327691 DNJ327691:DNL327691 DXF327691:DXH327691 EHB327691:EHD327691 EQX327691:EQZ327691 FAT327691:FAV327691 FKP327691:FKR327691 FUL327691:FUN327691 GEH327691:GEJ327691 GOD327691:GOF327691 GXZ327691:GYB327691 HHV327691:HHX327691 HRR327691:HRT327691 IBN327691:IBP327691 ILJ327691:ILL327691 IVF327691:IVH327691 JFB327691:JFD327691 JOX327691:JOZ327691 JYT327691:JYV327691 KIP327691:KIR327691 KSL327691:KSN327691 LCH327691:LCJ327691 LMD327691:LMF327691 LVZ327691:LWB327691 MFV327691:MFX327691 MPR327691:MPT327691 MZN327691:MZP327691 NJJ327691:NJL327691 NTF327691:NTH327691 ODB327691:ODD327691 OMX327691:OMZ327691 OWT327691:OWV327691 PGP327691:PGR327691 PQL327691:PQN327691 QAH327691:QAJ327691 QKD327691:QKF327691 QTZ327691:QUB327691 RDV327691:RDX327691 RNR327691:RNT327691 RXN327691:RXP327691 SHJ327691:SHL327691 SRF327691:SRH327691 TBB327691:TBD327691 TKX327691:TKZ327691 TUT327691:TUV327691 UEP327691:UER327691 UOL327691:UON327691 UYH327691:UYJ327691 VID327691:VIF327691 VRZ327691:VSB327691 WBV327691:WBX327691 WLR327691:WLT327691 WVN327691:WVP327691 JB393227:JD393227 SX393227:SZ393227 ACT393227:ACV393227 AMP393227:AMR393227 AWL393227:AWN393227 BGH393227:BGJ393227 BQD393227:BQF393227 BZZ393227:CAB393227 CJV393227:CJX393227 CTR393227:CTT393227 DDN393227:DDP393227 DNJ393227:DNL393227 DXF393227:DXH393227 EHB393227:EHD393227 EQX393227:EQZ393227 FAT393227:FAV393227 FKP393227:FKR393227 FUL393227:FUN393227 GEH393227:GEJ393227 GOD393227:GOF393227 GXZ393227:GYB393227 HHV393227:HHX393227 HRR393227:HRT393227 IBN393227:IBP393227 ILJ393227:ILL393227 IVF393227:IVH393227 JFB393227:JFD393227 JOX393227:JOZ393227 JYT393227:JYV393227 KIP393227:KIR393227 KSL393227:KSN393227 LCH393227:LCJ393227 LMD393227:LMF393227 LVZ393227:LWB393227 MFV393227:MFX393227 MPR393227:MPT393227 MZN393227:MZP393227 NJJ393227:NJL393227 NTF393227:NTH393227 ODB393227:ODD393227 OMX393227:OMZ393227 OWT393227:OWV393227 PGP393227:PGR393227 PQL393227:PQN393227 QAH393227:QAJ393227 QKD393227:QKF393227 QTZ393227:QUB393227 RDV393227:RDX393227 RNR393227:RNT393227 RXN393227:RXP393227 SHJ393227:SHL393227 SRF393227:SRH393227 TBB393227:TBD393227 TKX393227:TKZ393227 TUT393227:TUV393227 UEP393227:UER393227 UOL393227:UON393227 UYH393227:UYJ393227 VID393227:VIF393227 VRZ393227:VSB393227 WBV393227:WBX393227 WLR393227:WLT393227 WVN393227:WVP393227 JB458763:JD458763 SX458763:SZ458763 ACT458763:ACV458763 AMP458763:AMR458763 AWL458763:AWN458763 BGH458763:BGJ458763 BQD458763:BQF458763 BZZ458763:CAB458763 CJV458763:CJX458763 CTR458763:CTT458763 DDN458763:DDP458763 DNJ458763:DNL458763 DXF458763:DXH458763 EHB458763:EHD458763 EQX458763:EQZ458763 FAT458763:FAV458763 FKP458763:FKR458763 FUL458763:FUN458763 GEH458763:GEJ458763 GOD458763:GOF458763 GXZ458763:GYB458763 HHV458763:HHX458763 HRR458763:HRT458763 IBN458763:IBP458763 ILJ458763:ILL458763 IVF458763:IVH458763 JFB458763:JFD458763 JOX458763:JOZ458763 JYT458763:JYV458763 KIP458763:KIR458763 KSL458763:KSN458763 LCH458763:LCJ458763 LMD458763:LMF458763 LVZ458763:LWB458763 MFV458763:MFX458763 MPR458763:MPT458763 MZN458763:MZP458763 NJJ458763:NJL458763 NTF458763:NTH458763 ODB458763:ODD458763 OMX458763:OMZ458763 OWT458763:OWV458763 PGP458763:PGR458763 PQL458763:PQN458763 QAH458763:QAJ458763 QKD458763:QKF458763 QTZ458763:QUB458763 RDV458763:RDX458763 RNR458763:RNT458763 RXN458763:RXP458763 SHJ458763:SHL458763 SRF458763:SRH458763 TBB458763:TBD458763 TKX458763:TKZ458763 TUT458763:TUV458763 UEP458763:UER458763 UOL458763:UON458763 UYH458763:UYJ458763 VID458763:VIF458763 VRZ458763:VSB458763 WBV458763:WBX458763 WLR458763:WLT458763 WVN458763:WVP458763 JB524299:JD524299 SX524299:SZ524299 ACT524299:ACV524299 AMP524299:AMR524299 AWL524299:AWN524299 BGH524299:BGJ524299 BQD524299:BQF524299 BZZ524299:CAB524299 CJV524299:CJX524299 CTR524299:CTT524299 DDN524299:DDP524299 DNJ524299:DNL524299 DXF524299:DXH524299 EHB524299:EHD524299 EQX524299:EQZ524299 FAT524299:FAV524299 FKP524299:FKR524299 FUL524299:FUN524299 GEH524299:GEJ524299 GOD524299:GOF524299 GXZ524299:GYB524299 HHV524299:HHX524299 HRR524299:HRT524299 IBN524299:IBP524299 ILJ524299:ILL524299 IVF524299:IVH524299 JFB524299:JFD524299 JOX524299:JOZ524299 JYT524299:JYV524299 KIP524299:KIR524299 KSL524299:KSN524299 LCH524299:LCJ524299 LMD524299:LMF524299 LVZ524299:LWB524299 MFV524299:MFX524299 MPR524299:MPT524299 MZN524299:MZP524299 NJJ524299:NJL524299 NTF524299:NTH524299 ODB524299:ODD524299 OMX524299:OMZ524299 OWT524299:OWV524299 PGP524299:PGR524299 PQL524299:PQN524299 QAH524299:QAJ524299 QKD524299:QKF524299 QTZ524299:QUB524299 RDV524299:RDX524299 RNR524299:RNT524299 RXN524299:RXP524299 SHJ524299:SHL524299 SRF524299:SRH524299 TBB524299:TBD524299 TKX524299:TKZ524299 TUT524299:TUV524299 UEP524299:UER524299 UOL524299:UON524299 UYH524299:UYJ524299 VID524299:VIF524299 VRZ524299:VSB524299 WBV524299:WBX524299 WLR524299:WLT524299 WVN524299:WVP524299 JB589835:JD589835 SX589835:SZ589835 ACT589835:ACV589835 AMP589835:AMR589835 AWL589835:AWN589835 BGH589835:BGJ589835 BQD589835:BQF589835 BZZ589835:CAB589835 CJV589835:CJX589835 CTR589835:CTT589835 DDN589835:DDP589835 DNJ589835:DNL589835 DXF589835:DXH589835 EHB589835:EHD589835 EQX589835:EQZ589835 FAT589835:FAV589835 FKP589835:FKR589835 FUL589835:FUN589835 GEH589835:GEJ589835 GOD589835:GOF589835 GXZ589835:GYB589835 HHV589835:HHX589835 HRR589835:HRT589835 IBN589835:IBP589835 ILJ589835:ILL589835 IVF589835:IVH589835 JFB589835:JFD589835 JOX589835:JOZ589835 JYT589835:JYV589835 KIP589835:KIR589835 KSL589835:KSN589835 LCH589835:LCJ589835 LMD589835:LMF589835 LVZ589835:LWB589835 MFV589835:MFX589835 MPR589835:MPT589835 MZN589835:MZP589835 NJJ589835:NJL589835 NTF589835:NTH589835 ODB589835:ODD589835 OMX589835:OMZ589835 OWT589835:OWV589835 PGP589835:PGR589835 PQL589835:PQN589835 QAH589835:QAJ589835 QKD589835:QKF589835 QTZ589835:QUB589835 RDV589835:RDX589835 RNR589835:RNT589835 RXN589835:RXP589835 SHJ589835:SHL589835 SRF589835:SRH589835 TBB589835:TBD589835 TKX589835:TKZ589835 TUT589835:TUV589835 UEP589835:UER589835 UOL589835:UON589835 UYH589835:UYJ589835 VID589835:VIF589835 VRZ589835:VSB589835 WBV589835:WBX589835 WLR589835:WLT589835 WVN589835:WVP589835 JB655371:JD655371 SX655371:SZ655371 ACT655371:ACV655371 AMP655371:AMR655371 AWL655371:AWN655371 BGH655371:BGJ655371 BQD655371:BQF655371 BZZ655371:CAB655371 CJV655371:CJX655371 CTR655371:CTT655371 DDN655371:DDP655371 DNJ655371:DNL655371 DXF655371:DXH655371 EHB655371:EHD655371 EQX655371:EQZ655371 FAT655371:FAV655371 FKP655371:FKR655371 FUL655371:FUN655371 GEH655371:GEJ655371 GOD655371:GOF655371 GXZ655371:GYB655371 HHV655371:HHX655371 HRR655371:HRT655371 IBN655371:IBP655371 ILJ655371:ILL655371 IVF655371:IVH655371 JFB655371:JFD655371 JOX655371:JOZ655371 JYT655371:JYV655371 KIP655371:KIR655371 KSL655371:KSN655371 LCH655371:LCJ655371 LMD655371:LMF655371 LVZ655371:LWB655371 MFV655371:MFX655371 MPR655371:MPT655371 MZN655371:MZP655371 NJJ655371:NJL655371 NTF655371:NTH655371 ODB655371:ODD655371 OMX655371:OMZ655371 OWT655371:OWV655371 PGP655371:PGR655371 PQL655371:PQN655371 QAH655371:QAJ655371 QKD655371:QKF655371 QTZ655371:QUB655371 RDV655371:RDX655371 RNR655371:RNT655371 RXN655371:RXP655371 SHJ655371:SHL655371 SRF655371:SRH655371 TBB655371:TBD655371 TKX655371:TKZ655371 TUT655371:TUV655371 UEP655371:UER655371 UOL655371:UON655371 UYH655371:UYJ655371 VID655371:VIF655371 VRZ655371:VSB655371 WBV655371:WBX655371 WLR655371:WLT655371 WVN655371:WVP655371 JB720907:JD720907 SX720907:SZ720907 ACT720907:ACV720907 AMP720907:AMR720907 AWL720907:AWN720907 BGH720907:BGJ720907 BQD720907:BQF720907 BZZ720907:CAB720907 CJV720907:CJX720907 CTR720907:CTT720907 DDN720907:DDP720907 DNJ720907:DNL720907 DXF720907:DXH720907 EHB720907:EHD720907 EQX720907:EQZ720907 FAT720907:FAV720907 FKP720907:FKR720907 FUL720907:FUN720907 GEH720907:GEJ720907 GOD720907:GOF720907 GXZ720907:GYB720907 HHV720907:HHX720907 HRR720907:HRT720907 IBN720907:IBP720907 ILJ720907:ILL720907 IVF720907:IVH720907 JFB720907:JFD720907 JOX720907:JOZ720907 JYT720907:JYV720907 KIP720907:KIR720907 KSL720907:KSN720907 LCH720907:LCJ720907 LMD720907:LMF720907 LVZ720907:LWB720907 MFV720907:MFX720907 MPR720907:MPT720907 MZN720907:MZP720907 NJJ720907:NJL720907 NTF720907:NTH720907 ODB720907:ODD720907 OMX720907:OMZ720907 OWT720907:OWV720907 PGP720907:PGR720907 PQL720907:PQN720907 QAH720907:QAJ720907 QKD720907:QKF720907 QTZ720907:QUB720907 RDV720907:RDX720907 RNR720907:RNT720907 RXN720907:RXP720907 SHJ720907:SHL720907 SRF720907:SRH720907 TBB720907:TBD720907 TKX720907:TKZ720907 TUT720907:TUV720907 UEP720907:UER720907 UOL720907:UON720907 UYH720907:UYJ720907 VID720907:VIF720907 VRZ720907:VSB720907 WBV720907:WBX720907 WLR720907:WLT720907 WVN720907:WVP720907 JB786443:JD786443 SX786443:SZ786443 ACT786443:ACV786443 AMP786443:AMR786443 AWL786443:AWN786443 BGH786443:BGJ786443 BQD786443:BQF786443 BZZ786443:CAB786443 CJV786443:CJX786443 CTR786443:CTT786443 DDN786443:DDP786443 DNJ786443:DNL786443 DXF786443:DXH786443 EHB786443:EHD786443 EQX786443:EQZ786443 FAT786443:FAV786443 FKP786443:FKR786443 FUL786443:FUN786443 GEH786443:GEJ786443 GOD786443:GOF786443 GXZ786443:GYB786443 HHV786443:HHX786443 HRR786443:HRT786443 IBN786443:IBP786443 ILJ786443:ILL786443 IVF786443:IVH786443 JFB786443:JFD786443 JOX786443:JOZ786443 JYT786443:JYV786443 KIP786443:KIR786443 KSL786443:KSN786443 LCH786443:LCJ786443 LMD786443:LMF786443 LVZ786443:LWB786443 MFV786443:MFX786443 MPR786443:MPT786443 MZN786443:MZP786443 NJJ786443:NJL786443 NTF786443:NTH786443 ODB786443:ODD786443 OMX786443:OMZ786443 OWT786443:OWV786443 PGP786443:PGR786443 PQL786443:PQN786443 QAH786443:QAJ786443 QKD786443:QKF786443 QTZ786443:QUB786443 RDV786443:RDX786443 RNR786443:RNT786443 RXN786443:RXP786443 SHJ786443:SHL786443 SRF786443:SRH786443 TBB786443:TBD786443 TKX786443:TKZ786443 TUT786443:TUV786443 UEP786443:UER786443 UOL786443:UON786443 UYH786443:UYJ786443 VID786443:VIF786443 VRZ786443:VSB786443 WBV786443:WBX786443 WLR786443:WLT786443 WVN786443:WVP786443 JB851979:JD851979 SX851979:SZ851979 ACT851979:ACV851979 AMP851979:AMR851979 AWL851979:AWN851979 BGH851979:BGJ851979 BQD851979:BQF851979 BZZ851979:CAB851979 CJV851979:CJX851979 CTR851979:CTT851979 DDN851979:DDP851979 DNJ851979:DNL851979 DXF851979:DXH851979 EHB851979:EHD851979 EQX851979:EQZ851979 FAT851979:FAV851979 FKP851979:FKR851979 FUL851979:FUN851979 GEH851979:GEJ851979 GOD851979:GOF851979 GXZ851979:GYB851979 HHV851979:HHX851979 HRR851979:HRT851979 IBN851979:IBP851979 ILJ851979:ILL851979 IVF851979:IVH851979 JFB851979:JFD851979 JOX851979:JOZ851979 JYT851979:JYV851979 KIP851979:KIR851979 KSL851979:KSN851979 LCH851979:LCJ851979 LMD851979:LMF851979 LVZ851979:LWB851979 MFV851979:MFX851979 MPR851979:MPT851979 MZN851979:MZP851979 NJJ851979:NJL851979 NTF851979:NTH851979 ODB851979:ODD851979 OMX851979:OMZ851979 OWT851979:OWV851979 PGP851979:PGR851979 PQL851979:PQN851979 QAH851979:QAJ851979 QKD851979:QKF851979 QTZ851979:QUB851979 RDV851979:RDX851979 RNR851979:RNT851979 RXN851979:RXP851979 SHJ851979:SHL851979 SRF851979:SRH851979 TBB851979:TBD851979 TKX851979:TKZ851979 TUT851979:TUV851979 UEP851979:UER851979 UOL851979:UON851979 UYH851979:UYJ851979 VID851979:VIF851979 VRZ851979:VSB851979 WBV851979:WBX851979 WLR851979:WLT851979 WVN851979:WVP851979 JB917515:JD917515 SX917515:SZ917515 ACT917515:ACV917515 AMP917515:AMR917515 AWL917515:AWN917515 BGH917515:BGJ917515 BQD917515:BQF917515 BZZ917515:CAB917515 CJV917515:CJX917515 CTR917515:CTT917515 DDN917515:DDP917515 DNJ917515:DNL917515 DXF917515:DXH917515 EHB917515:EHD917515 EQX917515:EQZ917515 FAT917515:FAV917515 FKP917515:FKR917515 FUL917515:FUN917515 GEH917515:GEJ917515 GOD917515:GOF917515 GXZ917515:GYB917515 HHV917515:HHX917515 HRR917515:HRT917515 IBN917515:IBP917515 ILJ917515:ILL917515 IVF917515:IVH917515 JFB917515:JFD917515 JOX917515:JOZ917515 JYT917515:JYV917515 KIP917515:KIR917515 KSL917515:KSN917515 LCH917515:LCJ917515 LMD917515:LMF917515 LVZ917515:LWB917515 MFV917515:MFX917515 MPR917515:MPT917515 MZN917515:MZP917515 NJJ917515:NJL917515 NTF917515:NTH917515 ODB917515:ODD917515 OMX917515:OMZ917515 OWT917515:OWV917515 PGP917515:PGR917515 PQL917515:PQN917515 QAH917515:QAJ917515 QKD917515:QKF917515 QTZ917515:QUB917515 RDV917515:RDX917515 RNR917515:RNT917515 RXN917515:RXP917515 SHJ917515:SHL917515 SRF917515:SRH917515 TBB917515:TBD917515 TKX917515:TKZ917515 TUT917515:TUV917515 UEP917515:UER917515 UOL917515:UON917515 UYH917515:UYJ917515 VID917515:VIF917515 VRZ917515:VSB917515 WBV917515:WBX917515 WLR917515:WLT917515 WVN917515:WVP917515 JB983051:JD983051 SX983051:SZ983051 ACT983051:ACV983051 AMP983051:AMR983051 AWL983051:AWN983051 BGH983051:BGJ983051 BQD983051:BQF983051 BZZ983051:CAB983051 CJV983051:CJX983051 CTR983051:CTT983051 DDN983051:DDP983051 DNJ983051:DNL983051 DXF983051:DXH983051 EHB983051:EHD983051 EQX983051:EQZ983051 FAT983051:FAV983051 FKP983051:FKR983051 FUL983051:FUN983051 GEH983051:GEJ983051 GOD983051:GOF983051 GXZ983051:GYB983051 HHV983051:HHX983051 HRR983051:HRT983051 IBN983051:IBP983051 ILJ983051:ILL983051 IVF983051:IVH983051 JFB983051:JFD983051 JOX983051:JOZ983051 JYT983051:JYV983051 KIP983051:KIR983051 KSL983051:KSN983051 LCH983051:LCJ983051 LMD983051:LMF983051 LVZ983051:LWB983051 MFV983051:MFX983051 MPR983051:MPT983051 MZN983051:MZP983051 NJJ983051:NJL983051 NTF983051:NTH983051 ODB983051:ODD983051 OMX983051:OMZ983051 OWT983051:OWV983051 PGP983051:PGR983051 PQL983051:PQN983051 QAH983051:QAJ983051 QKD983051:QKF983051 QTZ983051:QUB983051 RDV983051:RDX983051 RNR983051:RNT983051 RXN983051:RXP983051 SHJ983051:SHL983051 SRF983051:SRH983051 TBB983051:TBD983051 TKX983051:TKZ983051 TUT983051:TUV983051 UEP983051:UER983051 UOL983051:UON983051 UYH983051:UYJ983051 VID983051:VIF983051 VRZ983051:VSB983051 WBV983051:WBX983051 WLR983051:WLT983051 WVN983051:WVP983051 G65547:H65547 G983051:H983051 G917515:H917515 G851979:H851979 G786443:H786443 G720907:H720907 G655371:H655371 G589835:H589835 G524299:H524299 G458763:H458763 G393227:H393227 G327691:H327691 G262155:H262155 G196619:H196619 G131083:H131083" xr:uid="{D777F43B-8889-4839-9F24-319BAF6B98C8}">
      <formula1>(0.07*G65545)/1</formula1>
    </dataValidation>
    <dataValidation type="decimal" operator="lessThan" allowBlank="1" showInputMessage="1" showErrorMessage="1" promptTitle="Tähelepanu!" prompt="AMIF toetus on kuni 75% kogukuludest." sqref="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xr:uid="{B7E78C3B-A14F-45A6-8CB2-CF71890D7E06}">
      <formula1>JB65548*0.75</formula1>
    </dataValidation>
    <dataValidation type="decimal" operator="lessThan" allowBlank="1" showInputMessage="1" showErrorMessage="1" promptTitle="Tähelepanu!" prompt="SiM toetus on kuni 25% projekti kogukuludest." sqref="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xr:uid="{C05DA1CC-0588-44A5-845C-40E2C95EF761}">
      <formula1>JB65548*0.25</formula1>
    </dataValidation>
    <dataValidation type="decimal" operator="equal" allowBlank="1" showInputMessage="1" showErrorMessage="1" promptTitle="Tähelepanu!" prompt="Kogusumma peab olema võrdne projekti kogukuludega." sqref="B65557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B131093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B196629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B262165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B327701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B393237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B458773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B524309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B589845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B655381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B720917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B786453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B851989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B917525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B983061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WVI983061" xr:uid="{21CAA078-87DB-4DD5-9BC1-0B268A07F638}">
      <formula1>G65548</formula1>
    </dataValidation>
    <dataValidation type="decimal" operator="equal" allowBlank="1" showInputMessage="1" showErrorMessage="1" promptTitle="Tähelepanu!" prompt="AMIF tulu peab võrduma AMIF kuluga." sqref="B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B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B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B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B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B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B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B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B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B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B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B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B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B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B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xr:uid="{3BB6584B-E6B8-40AB-A4E5-B4E53253B9C7}">
      <formula1>G65548</formula1>
    </dataValidation>
  </dataValidations>
  <pageMargins left="0.70866141732283472" right="0.70866141732283472" top="0.74803149606299213" bottom="1.0629921259842521" header="0.31496062992125984" footer="0.31496062992125984"/>
  <pageSetup paperSize="9" scale="75" fitToHeight="0" orientation="landscape" r:id="rId1"/>
  <headerFooter>
    <oddFooter>&amp;L&amp;G&amp;RProject ID: RR.0205</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4c4d687-b0d8-4f65-951e-99782a2d6f6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9BE0ACD8760C42AD87BF1ED76CCD72" ma:contentTypeVersion="10" ma:contentTypeDescription="Create a new document." ma:contentTypeScope="" ma:versionID="bc1ce0e5e555f848034672e950ebca99">
  <xsd:schema xmlns:xsd="http://www.w3.org/2001/XMLSchema" xmlns:xs="http://www.w3.org/2001/XMLSchema" xmlns:p="http://schemas.microsoft.com/office/2006/metadata/properties" xmlns:ns3="b4c4d687-b0d8-4f65-951e-99782a2d6f66" xmlns:ns4="4bdd4043-d19d-43f1-97b0-b3ac3f3233c7" targetNamespace="http://schemas.microsoft.com/office/2006/metadata/properties" ma:root="true" ma:fieldsID="af35484c39c38eb27f236f860d2933ab" ns3:_="" ns4:_="">
    <xsd:import namespace="b4c4d687-b0d8-4f65-951e-99782a2d6f66"/>
    <xsd:import namespace="4bdd4043-d19d-43f1-97b0-b3ac3f3233c7"/>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c4d687-b0d8-4f65-951e-99782a2d6f66"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dd4043-d19d-43f1-97b0-b3ac3f3233c7"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A85A79-5EF7-4EBE-8B81-64B27FCF0A82}">
  <ds:schemaRefs>
    <ds:schemaRef ds:uri="b4c4d687-b0d8-4f65-951e-99782a2d6f66"/>
    <ds:schemaRef ds:uri="http://schemas.microsoft.com/office/2006/documentManagement/types"/>
    <ds:schemaRef ds:uri="http://purl.org/dc/dcmitype/"/>
    <ds:schemaRef ds:uri="http://www.w3.org/XML/1998/namespace"/>
    <ds:schemaRef ds:uri="http://purl.org/dc/elements/1.1/"/>
    <ds:schemaRef ds:uri="http://schemas.microsoft.com/office/infopath/2007/PartnerControls"/>
    <ds:schemaRef ds:uri="http://purl.org/dc/terms/"/>
    <ds:schemaRef ds:uri="http://schemas.openxmlformats.org/package/2006/metadata/core-properties"/>
    <ds:schemaRef ds:uri="4bdd4043-d19d-43f1-97b0-b3ac3f3233c7"/>
    <ds:schemaRef ds:uri="http://schemas.microsoft.com/office/2006/metadata/properties"/>
  </ds:schemaRefs>
</ds:datastoreItem>
</file>

<file path=customXml/itemProps2.xml><?xml version="1.0" encoding="utf-8"?>
<ds:datastoreItem xmlns:ds="http://schemas.openxmlformats.org/officeDocument/2006/customXml" ds:itemID="{5244FE70-629E-4788-B6A5-54FA723D9A77}">
  <ds:schemaRefs>
    <ds:schemaRef ds:uri="http://schemas.microsoft.com/sharepoint/v3/contenttype/forms"/>
  </ds:schemaRefs>
</ds:datastoreItem>
</file>

<file path=customXml/itemProps3.xml><?xml version="1.0" encoding="utf-8"?>
<ds:datastoreItem xmlns:ds="http://schemas.openxmlformats.org/officeDocument/2006/customXml" ds:itemID="{23A8B7DA-52C1-4C18-876B-6E07DAFA60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c4d687-b0d8-4f65-951e-99782a2d6f66"/>
    <ds:schemaRef ds:uri="4bdd4043-d19d-43f1-97b0-b3ac3f323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 Eelarve</vt:lpstr>
      <vt:lpstr>Projekti_valdkond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JEFANOV Maria</dc:creator>
  <cp:lastModifiedBy>JEFANOV Maria</cp:lastModifiedBy>
  <dcterms:created xsi:type="dcterms:W3CDTF">2023-05-25T10:56:20Z</dcterms:created>
  <dcterms:modified xsi:type="dcterms:W3CDTF">2023-05-31T14:27:36Z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9aa38-f392-4105-be92-628035578272_Enabled">
    <vt:lpwstr>true</vt:lpwstr>
  </property>
  <property fmtid="{D5CDD505-2E9C-101B-9397-08002B2CF9AE}" pid="3" name="MSIP_Label_2059aa38-f392-4105-be92-628035578272_SetDate">
    <vt:lpwstr>2023-05-25T10:56:29Z</vt:lpwstr>
  </property>
  <property fmtid="{D5CDD505-2E9C-101B-9397-08002B2CF9AE}" pid="4" name="MSIP_Label_2059aa38-f392-4105-be92-628035578272_Method">
    <vt:lpwstr>Standard</vt:lpwstr>
  </property>
  <property fmtid="{D5CDD505-2E9C-101B-9397-08002B2CF9AE}" pid="5" name="MSIP_Label_2059aa38-f392-4105-be92-628035578272_Name">
    <vt:lpwstr>IOMLb0020IN123173</vt:lpwstr>
  </property>
  <property fmtid="{D5CDD505-2E9C-101B-9397-08002B2CF9AE}" pid="6" name="MSIP_Label_2059aa38-f392-4105-be92-628035578272_SiteId">
    <vt:lpwstr>1588262d-23fb-43b4-bd6e-bce49c8e6186</vt:lpwstr>
  </property>
  <property fmtid="{D5CDD505-2E9C-101B-9397-08002B2CF9AE}" pid="7" name="MSIP_Label_2059aa38-f392-4105-be92-628035578272_ActionId">
    <vt:lpwstr>cee354da-4b7f-4731-b1e8-18f7778b1b6c</vt:lpwstr>
  </property>
  <property fmtid="{D5CDD505-2E9C-101B-9397-08002B2CF9AE}" pid="8" name="MSIP_Label_2059aa38-f392-4105-be92-628035578272_ContentBits">
    <vt:lpwstr>0</vt:lpwstr>
  </property>
  <property fmtid="{D5CDD505-2E9C-101B-9397-08002B2CF9AE}" pid="9" name="ContentTypeId">
    <vt:lpwstr>0x010100549BE0ACD8760C42AD87BF1ED76CCD72</vt:lpwstr>
  </property>
</Properties>
</file>