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jefanov\Documents\"/>
    </mc:Choice>
  </mc:AlternateContent>
  <xr:revisionPtr revIDLastSave="0" documentId="8_{B56BE56A-7EB7-48FA-BE85-D801DC60BC48}" xr6:coauthVersionLast="47" xr6:coauthVersionMax="47" xr10:uidLastSave="{00000000-0000-0000-0000-000000000000}"/>
  <bookViews>
    <workbookView xWindow="57480" yWindow="-120" windowWidth="51840" windowHeight="20625" xr2:uid="{62464C06-B716-42E4-B9D7-ED8E46C6B409}"/>
  </bookViews>
  <sheets>
    <sheet name="A. Eelarve" sheetId="1" r:id="rId1"/>
  </sheets>
  <externalReferences>
    <externalReference r:id="rId2"/>
  </externalReferences>
  <definedNames>
    <definedName name="Kinnituskiri" comment="Vali sobiv vastusevariant">'[1]Nähtamatu leht'!$A$12:$A$14</definedName>
    <definedName name="Projekti_valdkond">'A. Eelarve'!$B$10</definedName>
    <definedName name="Ühik">'[1]Nähtamatu leht'!$A$6:$A$9</definedName>
    <definedName name="Valdkond">'[1]Nähtamatu leht'!$A$1:$A$3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G55" i="1" l="1"/>
  <c r="G54" i="1"/>
  <c r="G53" i="1"/>
  <c r="G51" i="1"/>
  <c r="E50" i="1"/>
  <c r="G50" i="1" s="1"/>
  <c r="G49" i="1"/>
  <c r="G48" i="1"/>
  <c r="G47" i="1"/>
  <c r="G46" i="1"/>
  <c r="G45" i="1"/>
  <c r="G44" i="1"/>
  <c r="G42" i="1"/>
  <c r="G41" i="1"/>
  <c r="G40" i="1"/>
  <c r="G39" i="1"/>
  <c r="G38" i="1"/>
  <c r="G33" i="1"/>
  <c r="G32" i="1"/>
  <c r="G31" i="1"/>
  <c r="G30" i="1"/>
  <c r="D16" i="1"/>
  <c r="G29" i="1" l="1"/>
  <c r="C20" i="1" s="1"/>
  <c r="G36" i="1"/>
  <c r="C21" i="1" s="1"/>
  <c r="G56" i="1" l="1"/>
  <c r="G57" i="1" s="1"/>
  <c r="C23" i="1" s="1"/>
  <c r="C22" i="1"/>
  <c r="D20" i="1" s="1"/>
  <c r="C24" i="1" l="1"/>
  <c r="D21" i="1"/>
  <c r="G58" i="1"/>
  <c r="C15" i="1" l="1"/>
  <c r="C14" i="1"/>
  <c r="C16" i="1" l="1"/>
</calcChain>
</file>

<file path=xl/sharedStrings.xml><?xml version="1.0" encoding="utf-8"?>
<sst xmlns="http://schemas.openxmlformats.org/spreadsheetml/2006/main" count="137" uniqueCount="112">
  <si>
    <t>Lisa 2</t>
  </si>
  <si>
    <t xml:space="preserve">toetuslepingu juurde </t>
  </si>
  <si>
    <t>VARJUPAIGA-, RÄNDE- JA INTEGRATSIOONIFOND</t>
  </si>
  <si>
    <t>Toetuse taotleja:</t>
  </si>
  <si>
    <t>Rahvusvaheline Migratsiooniorganisatsioon (IOM), Eesti esindus</t>
  </si>
  <si>
    <t>Projekti pealkiri:</t>
  </si>
  <si>
    <t>Vabatahtlik toetatud tagasipöördumine ja reintegratsioon Eestis</t>
  </si>
  <si>
    <t>Projekti tunnus:</t>
  </si>
  <si>
    <t>AMIF2020-16</t>
  </si>
  <si>
    <t>Projekti periood:</t>
  </si>
  <si>
    <t>Projekti valdkond:</t>
  </si>
  <si>
    <t>Tagasisaatmine</t>
  </si>
  <si>
    <t>Tabel 1. Projekti tulud allikate lõikes (EUR)</t>
  </si>
  <si>
    <t>Rahastamisallikas</t>
  </si>
  <si>
    <t>Summa</t>
  </si>
  <si>
    <t>Osakaal %</t>
  </si>
  <si>
    <t>AMIF</t>
  </si>
  <si>
    <t>Riiklik kaasfinantseering</t>
  </si>
  <si>
    <t>PROJEKTI MAKSUMUS KOKKU</t>
  </si>
  <si>
    <t>Tabel 2. Projekti kululiikide koondtabel (EUR)</t>
  </si>
  <si>
    <t>KOOND</t>
  </si>
  <si>
    <t>KOKKU</t>
  </si>
  <si>
    <t>% kogukuludest</t>
  </si>
  <si>
    <t>Tööjõukulud</t>
  </si>
  <si>
    <r>
      <t>Sihtrühmadega seotud kulud</t>
    </r>
    <r>
      <rPr>
        <strike/>
        <sz val="12"/>
        <rFont val="Times New Roman"/>
        <family val="1"/>
        <charset val="186"/>
      </rPr>
      <t xml:space="preserve"> </t>
    </r>
  </si>
  <si>
    <t>Otsesed kulud kokku</t>
  </si>
  <si>
    <t>Kaudsed kulud</t>
  </si>
  <si>
    <t>Projekti kulud kokku</t>
  </si>
  <si>
    <t>Tabel 3. Projekti detailne eelarve (EUR)</t>
  </si>
  <si>
    <t>nr</t>
  </si>
  <si>
    <t>Kululiik</t>
  </si>
  <si>
    <t>Kulu detailne kirjeldus</t>
  </si>
  <si>
    <t>Ühik</t>
  </si>
  <si>
    <t>Kogus</t>
  </si>
  <si>
    <t>Ühiku hind</t>
  </si>
  <si>
    <t>PROJEKTI OTSESED KULUD</t>
  </si>
  <si>
    <t>1.</t>
  </si>
  <si>
    <t>1.1</t>
  </si>
  <si>
    <t>Projektijuht</t>
  </si>
  <si>
    <t>Eelduslikult 80% tööaeg, projekti juhtimine, aruandlus jms. tööülesanded on lisatud taotlusele.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</si>
  <si>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kuu</t>
  </si>
  <si>
    <t>1.2</t>
  </si>
  <si>
    <t>Projekti Assistent</t>
  </si>
  <si>
    <t>Eelduslikult täistööaeg, projektijuhi assisteerimine igapäevastes projektiga rakendamisega seonduvates tegevustes. Tööülesannete kirjeldus on lisatud taotlusele.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</si>
  <si>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tk</t>
  </si>
  <si>
    <t>1.3</t>
  </si>
  <si>
    <t>Praktikant</t>
  </si>
  <si>
    <t>Eelduslikult täistööaeg, kulu sisaldab praktikatasu ning CP (tööõnnetuskindlustus)</t>
  </si>
  <si>
    <t>1.4</t>
  </si>
  <si>
    <t>Projekti admin/finants assistant</t>
  </si>
  <si>
    <t>Eelduslikult 70% tööaega, projektijuhi assisteerimine projekti raamatupidamisalastes küsimustes.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</si>
  <si>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1.5</t>
  </si>
  <si>
    <t>Projekti raamatupidamistugi</t>
  </si>
  <si>
    <t>Eelduslikult 3-5% tööaeg, projekti raamatupidamine ning finantsasjade kontrolli tagamine, sh igakuised palgalehe arvestused, maksete sooritused ning kuu sulgemised. Kulu sisaldab endas töötasu  (vastavalt ÜRO palgaskaalale) ja organisatsiooni kulusid töötasudeks Soomes</t>
  </si>
  <si>
    <t>2.</t>
  </si>
  <si>
    <t>Sihtrühmaga seotud tegevused</t>
  </si>
  <si>
    <t xml:space="preserve">Alaeesmärk 1: KRKd on teadlikud päritoluriiki tagasipöördumise võimalustest. </t>
  </si>
  <si>
    <t>2.1</t>
  </si>
  <si>
    <t>infomaterjalide koostamine</t>
  </si>
  <si>
    <t>Kulu sisaldab infomaterjalide tõlke, kujundamise ja trükkimise kulu. Tõlkimine eesti-inglise-eesti, vene ja vajadusel teised trendipõhised keeled. Hinnanguliselt trükitakse 250 infomaterjali ning tegeletakse kodulehe kaasajastamisega</t>
  </si>
  <si>
    <t>2.2</t>
  </si>
  <si>
    <t>Projekti meeskonna liikmete lähetuskulu</t>
  </si>
  <si>
    <t>Siseriiklik transport - buss, rong, sõiduauto (sh parkimistasu lennujaamas), takso (erandkorras kui muud transpordivahendid ei võimalda - nt varahommikused lennud). Seotud projekti otsese ja kaudse sihtrühma nõustamise/informeerimisega ja tagasipöördumise toetamisega. Täpsem kulu vajadus selgub projekti rakendamise käigus. arvestuse aluseks Tallinn-Vao/Vägeva-Tallinn; Tallinn-Tartu-Tallinn; Tallinn-Linnaaru-Tallinn</t>
  </si>
  <si>
    <t>2.3</t>
  </si>
  <si>
    <t>Tõlketeenused</t>
  </si>
  <si>
    <t>Suuline tõlge nõustamiste ajal ja/või kirjalik tõlge, et tagada efektiivne kommunikatsioon tagasipöördujatega protsessi vältel Eestis</t>
  </si>
  <si>
    <t>2.4</t>
  </si>
  <si>
    <t>Reisidokumendi taotlusega seotud kulud</t>
  </si>
  <si>
    <t>Reisidokumendi taotlemisega seonduv kulu, sh saatkondade riigilõivud, kulleriteenus, notari ja vandetõlgi teenused, dokumentide väljavõtted, apostillimised/legaliseerimised jms, mis nõutakse saatkondade poolt. Arvestuslikult 20 dokumendi taotlus</t>
  </si>
  <si>
    <t>2.5</t>
  </si>
  <si>
    <t>Reisieelsed kulud</t>
  </si>
  <si>
    <t xml:space="preserve">Kulu sisaldab endas tagasipöörduja siseriiklikku transpordikulu (maakonnaliinid + linnaliinid); majutus, toitlustus, hügieenitarbed; hooajalised riided (taaskasutusest), pagas/kott jms. Tegemist ei ole lõpliku nimekirjaga, tugi tagatakse vastavalt tagasipöörduja põhjendatud vajadustele </t>
  </si>
  <si>
    <t xml:space="preserve">Alaeesmärk 2: KRKdel on võimalik pöörduda tagasi oma päritoluriiki humaanselt ja korrapäraselt. </t>
  </si>
  <si>
    <t>2.6</t>
  </si>
  <si>
    <t>Reisieelsed tervisega seonduvad kulud</t>
  </si>
  <si>
    <t>2.7</t>
  </si>
  <si>
    <t>Transpordikulu seoses tagasipöördumisega</t>
  </si>
  <si>
    <t>Arvestuse aluseks näitlikud suunad: Eesti-Bangladesh; Eesti-Nigeeria; Eesti-Ukraina/Venemaa; Eesti-Georgia. Lõplikud sihtriigid täpsustuvad tuginedes toetuse saajate päritoluriikidele, lennuaegadele. Kulu sisaldab ka siseriiklikku transpordikulu päritoluriigis, eelkõige suuremate vahemaade ja turvalisuse kaalutlustel. Arvestuse aluseks on Covid19 eelne olukord, kus Eestist oli rohkem otselende</t>
  </si>
  <si>
    <t>2.8</t>
  </si>
  <si>
    <t>Lennujaama läbipääsu kaardid</t>
  </si>
  <si>
    <t>projekti meeskonna (tagasipöörduja saatja) läbipääsu tagamine Tallinna lennujaama reisijatetsooni, et tagada tugi lennukile sisenemiseni. Hinnanguliselt 5 kaarti</t>
  </si>
  <si>
    <t>2.9</t>
  </si>
  <si>
    <t>Sularahatoetus</t>
  </si>
  <si>
    <t>Sularahatoetus, mis tagatakse isikutele valdavalt Tallinna lennujaamas, et neil oleks võimalik jõuda päritoluriigis viimasesse sihtpunkti ning vajadusel katta ka elementaarsemad esmavajadused pärast saabumist. Hinnanguliselt jääb sularahatugi 100 EUR, kuid sõltuvalt vajadustele säilib erandi võimalus, mis vastab tagasipöörduja individuaalsele olukorrale</t>
  </si>
  <si>
    <t>2.10</t>
  </si>
  <si>
    <t>Transiidiabi</t>
  </si>
  <si>
    <t>Transiidiabi teenus, sh vastuvõtt lennujaamas, ühenduslennule jõudmise tagamine, koostöö transiitriigi ametivõimudega), teenustasu vastavalt IOM transiitriigi kontori/teenusepakkuja tasudele. Vajadusel majutuse tagamine (nt ühenduslend järgmisel päeval). hinnanguliselt 90% tagasipöördujatest vajavad teenust</t>
  </si>
  <si>
    <t>2.11</t>
  </si>
  <si>
    <t>Eskordi reisikulu</t>
  </si>
  <si>
    <t>Erivajadusega isikutele saatja tagamine (meditsiiniline ja tava-eskort), hinnanguliselt kuni 4 eskordi võimaldamine. Kulu sisaldab lennupileteid. Kulu arvestatud näitlikult Eesti-Armeenia-Eesti näitel. Meditsiinilise eskordi puhul säilitab IOM võimaluse kaasata kolleege, kes on med.töötajad, teistest riikidest (nt Venemaa, Ukraina, Rumeenia)</t>
  </si>
  <si>
    <t>2.12</t>
  </si>
  <si>
    <t>Eskordi päevaraha</t>
  </si>
  <si>
    <t>Erivajadusega isiku saatja  päevaraha. Sõltuvalt sihtriigist on arvestuse aluseks 2*2.3 päevaraha. Aluseks võetud Vene Föderatsioonis kehtiv EK päevaraha</t>
  </si>
  <si>
    <t>2.13</t>
  </si>
  <si>
    <t>Eskordi tasu</t>
  </si>
  <si>
    <t>Sisaldab töötasu ja tööõnnetuskindlustus (CP), viisade vormistamisega kaasnevaid kulusid jms.</t>
  </si>
  <si>
    <t>Alaeesmärk 3: KRKd on toetatud reintegreerumisel pärast tagasipöördumist.</t>
  </si>
  <si>
    <t>2.14</t>
  </si>
  <si>
    <t>Vastuvõtt ja reintegratsiooni rakendamise toetamine päritoluriigis</t>
  </si>
  <si>
    <t>Vajadusel vastuvõtt päritoluriiki saabumisel, peamine fookus reintegratsiooniplaani rakendamisel - tagasipöörduja nõustamine, vajalike dokumentide vormistamisel abistamine, esitatud dokumentide kontroll, vastavate maksete jms korraldamine ning plaani rakendamise jälgimine. Teenustasu IOM esindusele päritoluriigis või rakendavale partnerile. Hinnanguliselt 36.5% tagasipöördujatest</t>
  </si>
  <si>
    <t>2.15</t>
  </si>
  <si>
    <t>Reintegratsiooni tugi</t>
  </si>
  <si>
    <t>Mitterahaline tugi, mida taotlejatel on võimalik taotleda rakendamiseks päritoluriigis. Reintegratsiooni rakendamise võimekus ja väljavaade hinnatakse Eestis nõustamiste jooksul. Täiskasvanute puhul valdavalt seos otsese sissetulekuga ja/või haridusega, sh kursused. Johtuvalt on töökohatoetus, sh väike-äri rajamine jne toeks kuni 1700 EUR. Kui isik otsustab teha kursused ning kasutada ka tuge, siis võib olla põhjendatud olukordades lisada täiendavaid vahendeid kuni 500 EUR ulatuses. Lastele varieerub tagatava toe ulatus kuni 250 EUR sõltuvalt lapse vanusest ning vajadustest esmavajaduste katteks ning hariduse, sh huvihariduse võimaldamiseks. Hinnanguliselt 36.5% tagasipöördujatest</t>
  </si>
  <si>
    <t>2.16</t>
  </si>
  <si>
    <t>Eritugi erivajadusega isikutele</t>
  </si>
  <si>
    <t>Mitterahaline tugi, mis on suunatud eelkõige isikutele, kelle tervislik seisund vajab järelravi pärast tagasipöördumist. Samuti võimaldab katta COVID19 tulenevalt riiki sisenemisega kaasnevaid kulusid (nt kohustuslik karantiin, testid, tervisekontrollid ning tõendid jms)  Erandlikel juhtudel toetatakse eluaseme kulusid (max 3 kuud), kui isikutel puudub päritoluriigis elukoht (hävinud; ümberasumine riigisiseselt). Hinnanguliselt 10% tagasipöördujatest.</t>
  </si>
  <si>
    <t>PROJEKTI OTSESED KULUD KOKKU</t>
  </si>
  <si>
    <t>PROJEKTI KAUDSED KULUD</t>
  </si>
  <si>
    <t>PROJEKTI KULUD KOKKU</t>
  </si>
  <si>
    <t>01.01.2021–30.11.2023</t>
  </si>
  <si>
    <t>Kehtiv eelarve jaotus 01.01.2021-30.06.2023</t>
  </si>
  <si>
    <t>Valdavalt COVID19 pandeemiaga seotud kulud (testid, sertifikaadid jms ajas kaasuvad nõuded), reisieelne tervisekontroll, isikukaitsevahendid, sh  projektimeeskonnale sihtrühmaga seotud tegevuste elluviimiseks. Ravimid, sh retsept ja käsimüük. Tegemist ei ole lõpliku nimekirjaga, tugi tagatakse vastavalt tagasipöörduja põhjendatud vajadustele ning pandeemiast tulenevatele nõuetele.  Eelduslikult on tuge vajalik 40% tagasipöördujatest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</si>
</sst>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2"/>
      <color theme="1"/>
      <name val="Times New Roman"/>
      <family val="1"/>
      <charset val="186"/>
    </font>
    <font>
      <b/>
      <sz val="12"/>
      <color theme="1"/>
      <name val="Times New Roman"/>
      <family val="1"/>
      <charset val="186"/>
    </font>
    <font>
      <sz val="11"/>
      <color theme="1"/>
      <name val="Times New Roman"/>
      <family val="1"/>
      <charset val="186"/>
    </font>
    <font>
      <sz val="12"/>
      <name val="Times New Roman"/>
      <family val="1"/>
      <charset val="186"/>
    </font>
    <font>
      <u/>
      <sz val="11"/>
      <color theme="10"/>
      <name val="Calibri"/>
      <family val="2"/>
      <charset val="186"/>
      <scheme val="minor"/>
    </font>
    <font>
      <b/>
      <i/>
      <sz val="12"/>
      <name val="Times New Roman"/>
      <family val="1"/>
      <charset val="186"/>
    </font>
    <font>
      <b/>
      <sz val="11"/>
      <color theme="1"/>
      <name val="Calibri"/>
      <family val="2"/>
      <charset val="186"/>
      <scheme val="minor"/>
    </font>
    <font>
      <strike/>
      <sz val="12"/>
      <name val="Times New Roman"/>
      <family val="1"/>
      <charset val="186"/>
    </font>
    <font>
      <b/>
      <sz val="12"/>
      <name val="Times New Roman"/>
      <family val="1"/>
      <charset val="186"/>
    </font>
  </fonts>
  <fills count="6">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9">
    <xf numFmtId="0" fontId="0" fillId="0" borderId="0" xfId="0"/>
    <xf numFmtId="0" fontId="1" fillId="0" borderId="0" xfId="0" applyFont="1" applyProtection="1">
      <protection locked="0"/>
    </xf>
    <xf numFmtId="0" fontId="1" fillId="0" borderId="0" xfId="0" applyFont="1" applyAlignment="1" applyProtection="1">
      <alignment horizontal="right"/>
      <protection locked="0"/>
    </xf>
    <xf numFmtId="0" fontId="2" fillId="0" borderId="0" xfId="0" applyFont="1" applyAlignment="1">
      <alignment horizontal="right" vertical="center"/>
    </xf>
    <xf numFmtId="0" fontId="3" fillId="0" borderId="0" xfId="0" applyFont="1" applyProtection="1">
      <protection hidden="1"/>
    </xf>
    <xf numFmtId="0" fontId="4" fillId="0" borderId="0" xfId="0" applyFont="1" applyProtection="1">
      <protection hidden="1"/>
    </xf>
    <xf numFmtId="0" fontId="1" fillId="0" borderId="0" xfId="0" applyFont="1" applyProtection="1">
      <protection hidden="1"/>
    </xf>
    <xf numFmtId="0" fontId="5" fillId="0" borderId="0" xfId="0" applyFont="1" applyAlignment="1">
      <alignment horizontal="right" vertical="center"/>
    </xf>
    <xf numFmtId="0" fontId="1" fillId="0" borderId="0" xfId="0" applyFont="1" applyProtection="1">
      <protection locked="0" hidden="1"/>
    </xf>
    <xf numFmtId="0" fontId="5" fillId="0" borderId="0" xfId="0" applyFont="1"/>
    <xf numFmtId="0" fontId="6" fillId="0" borderId="0" xfId="0" applyFont="1" applyProtection="1">
      <protection hidden="1"/>
    </xf>
    <xf numFmtId="0" fontId="0" fillId="0" borderId="0" xfId="0" applyProtection="1">
      <protection hidden="1"/>
    </xf>
    <xf numFmtId="0" fontId="1" fillId="2" borderId="2" xfId="0" applyFont="1" applyFill="1" applyBorder="1" applyProtection="1">
      <protection hidden="1"/>
    </xf>
    <xf numFmtId="0" fontId="4" fillId="2" borderId="2" xfId="0" applyFont="1" applyFill="1" applyBorder="1" applyProtection="1">
      <protection hidden="1"/>
    </xf>
    <xf numFmtId="0" fontId="4" fillId="0" borderId="2" xfId="0" applyFont="1" applyBorder="1" applyProtection="1">
      <protection hidden="1"/>
    </xf>
    <xf numFmtId="0" fontId="1" fillId="0" borderId="2" xfId="0" applyFont="1" applyBorder="1" applyProtection="1">
      <protection hidden="1"/>
    </xf>
    <xf numFmtId="4" fontId="1" fillId="0" borderId="2" xfId="0" applyNumberFormat="1" applyFont="1" applyBorder="1" applyProtection="1">
      <protection hidden="1"/>
    </xf>
    <xf numFmtId="4" fontId="1" fillId="3" borderId="2" xfId="0" applyNumberFormat="1" applyFont="1" applyFill="1" applyBorder="1" applyProtection="1">
      <protection locked="0" hidden="1"/>
    </xf>
    <xf numFmtId="4" fontId="1" fillId="4" borderId="2" xfId="0" applyNumberFormat="1" applyFont="1" applyFill="1" applyBorder="1" applyProtection="1">
      <protection hidden="1"/>
    </xf>
    <xf numFmtId="0" fontId="4" fillId="2" borderId="3" xfId="0" applyFont="1" applyFill="1" applyBorder="1" applyProtection="1">
      <protection hidden="1"/>
    </xf>
    <xf numFmtId="0" fontId="4" fillId="2" borderId="2" xfId="0" applyFont="1" applyFill="1" applyBorder="1" applyAlignment="1" applyProtection="1">
      <alignment horizontal="center"/>
      <protection hidden="1"/>
    </xf>
    <xf numFmtId="0" fontId="4" fillId="0" borderId="0" xfId="0" applyFont="1" applyAlignment="1" applyProtection="1">
      <alignment horizontal="center"/>
      <protection hidden="1"/>
    </xf>
    <xf numFmtId="0" fontId="6" fillId="0" borderId="2" xfId="0" applyFont="1" applyBorder="1" applyProtection="1">
      <protection hidden="1"/>
    </xf>
    <xf numFmtId="4" fontId="4" fillId="5" borderId="2" xfId="0" applyNumberFormat="1" applyFont="1" applyFill="1" applyBorder="1" applyProtection="1">
      <protection hidden="1"/>
    </xf>
    <xf numFmtId="4" fontId="4" fillId="2" borderId="2" xfId="0" applyNumberFormat="1" applyFont="1" applyFill="1" applyBorder="1" applyProtection="1">
      <protection hidden="1"/>
    </xf>
    <xf numFmtId="0" fontId="8" fillId="0" borderId="0" xfId="1" applyFont="1" applyProtection="1">
      <protection hidden="1"/>
    </xf>
    <xf numFmtId="0" fontId="0" fillId="2" borderId="5" xfId="0" applyFill="1" applyBorder="1" applyProtection="1">
      <protection hidden="1"/>
    </xf>
    <xf numFmtId="4" fontId="1" fillId="2" borderId="2" xfId="0" applyNumberFormat="1" applyFont="1" applyFill="1" applyBorder="1" applyProtection="1">
      <protection hidden="1"/>
    </xf>
    <xf numFmtId="49" fontId="11" fillId="0" borderId="2" xfId="0" applyNumberFormat="1" applyFont="1" applyBorder="1" applyProtection="1">
      <protection locked="0" hidden="1"/>
    </xf>
    <xf numFmtId="0" fontId="1" fillId="0" borderId="2" xfId="0" applyFont="1" applyBorder="1" applyProtection="1">
      <protection locked="0" hidden="1"/>
    </xf>
    <xf numFmtId="0" fontId="1" fillId="0" borderId="2" xfId="0" applyFont="1" applyBorder="1" applyAlignment="1" applyProtection="1">
      <alignment wrapText="1"/>
      <protection locked="0" hidden="1"/>
    </xf>
    <xf numFmtId="2" fontId="1" fillId="0" borderId="2" xfId="0" applyNumberFormat="1" applyFont="1" applyBorder="1" applyProtection="1">
      <protection locked="0" hidden="1"/>
    </xf>
    <xf numFmtId="4" fontId="1" fillId="0" borderId="2" xfId="0" applyNumberFormat="1" applyFont="1" applyBorder="1" applyProtection="1">
      <protection locked="0" hidden="1"/>
    </xf>
    <xf numFmtId="49" fontId="4" fillId="0" borderId="2" xfId="0" applyNumberFormat="1" applyFont="1" applyBorder="1" applyProtection="1">
      <protection locked="0" hidden="1"/>
    </xf>
    <xf numFmtId="0" fontId="4" fillId="2" borderId="2" xfId="0" quotePrefix="1" applyFont="1" applyFill="1" applyBorder="1" applyProtection="1">
      <protection hidden="1"/>
    </xf>
    <xf numFmtId="4" fontId="1" fillId="4" borderId="2" xfId="0" applyNumberFormat="1" applyFont="1" applyFill="1" applyBorder="1" applyProtection="1">
      <protection locked="0" hidden="1"/>
    </xf>
    <xf numFmtId="4" fontId="1" fillId="0" borderId="0" xfId="0" applyNumberFormat="1" applyFont="1" applyProtection="1">
      <protection hidden="1"/>
    </xf>
    <xf numFmtId="0" fontId="1" fillId="0" borderId="3" xfId="0" applyFont="1" applyBorder="1" applyProtection="1">
      <protection locked="0" hidden="1"/>
    </xf>
    <xf numFmtId="0" fontId="1" fillId="0" borderId="5" xfId="0" applyFont="1" applyBorder="1" applyAlignment="1" applyProtection="1">
      <alignment wrapText="1"/>
      <protection locked="0" hidden="1"/>
    </xf>
    <xf numFmtId="0" fontId="1" fillId="0" borderId="5" xfId="0" applyFont="1" applyBorder="1" applyProtection="1">
      <protection locked="0" hidden="1"/>
    </xf>
    <xf numFmtId="2" fontId="1" fillId="0" borderId="4" xfId="0" applyNumberFormat="1" applyFont="1" applyBorder="1" applyProtection="1">
      <protection locked="0" hidden="1"/>
    </xf>
    <xf numFmtId="0" fontId="1" fillId="0" borderId="0" xfId="0" applyFont="1" applyAlignment="1" applyProtection="1">
      <alignment wrapText="1"/>
      <protection locked="0" hidden="1"/>
    </xf>
    <xf numFmtId="0" fontId="1" fillId="0" borderId="0" xfId="0" applyFont="1" applyAlignment="1" applyProtection="1">
      <alignment wrapText="1"/>
      <protection hidden="1"/>
    </xf>
    <xf numFmtId="4" fontId="1" fillId="0" borderId="0" xfId="0" applyNumberFormat="1" applyFont="1" applyProtection="1">
      <protection locked="0" hidden="1"/>
    </xf>
    <xf numFmtId="0" fontId="4" fillId="4" borderId="3" xfId="0" applyFont="1" applyFill="1" applyBorder="1" applyProtection="1">
      <protection hidden="1"/>
    </xf>
    <xf numFmtId="0" fontId="0" fillId="4" borderId="5" xfId="0" applyFill="1" applyBorder="1" applyProtection="1">
      <protection hidden="1"/>
    </xf>
    <xf numFmtId="0" fontId="0" fillId="4" borderId="4" xfId="0" applyFill="1" applyBorder="1" applyProtection="1">
      <protection hidden="1"/>
    </xf>
    <xf numFmtId="0" fontId="4" fillId="4" borderId="3" xfId="0" applyFont="1" applyFill="1" applyBorder="1" applyProtection="1">
      <protection locked="0" hidden="1"/>
    </xf>
    <xf numFmtId="0" fontId="0" fillId="4" borderId="5" xfId="0" applyFill="1" applyBorder="1" applyProtection="1">
      <protection locked="0" hidden="1"/>
    </xf>
    <xf numFmtId="0" fontId="0" fillId="4" borderId="4" xfId="0" applyFill="1" applyBorder="1" applyProtection="1">
      <protection locked="0" hidden="1"/>
    </xf>
    <xf numFmtId="0" fontId="4" fillId="2" borderId="3" xfId="0" applyFont="1" applyFill="1" applyBorder="1" applyProtection="1">
      <protection hidden="1"/>
    </xf>
    <xf numFmtId="0" fontId="0" fillId="2" borderId="5" xfId="0" applyFill="1" applyBorder="1" applyProtection="1">
      <protection hidden="1"/>
    </xf>
    <xf numFmtId="0" fontId="0" fillId="2" borderId="4" xfId="0" applyFill="1" applyBorder="1" applyProtection="1">
      <protection hidden="1"/>
    </xf>
    <xf numFmtId="0" fontId="9" fillId="2" borderId="4" xfId="0" applyFont="1" applyFill="1" applyBorder="1" applyProtection="1">
      <protection hidden="1"/>
    </xf>
    <xf numFmtId="0" fontId="4" fillId="0" borderId="3" xfId="0" quotePrefix="1" applyFont="1" applyBorder="1" applyAlignment="1" applyProtection="1">
      <alignment horizontal="left" wrapText="1"/>
      <protection hidden="1"/>
    </xf>
    <xf numFmtId="0" fontId="4" fillId="0" borderId="5" xfId="0" quotePrefix="1" applyFont="1" applyBorder="1" applyAlignment="1" applyProtection="1">
      <alignment horizontal="left" wrapText="1"/>
      <protection hidden="1"/>
    </xf>
    <xf numFmtId="0" fontId="4" fillId="0" borderId="4" xfId="0" quotePrefix="1" applyFont="1" applyBorder="1" applyAlignment="1" applyProtection="1">
      <alignment horizontal="left" wrapText="1"/>
      <protection hidden="1"/>
    </xf>
    <xf numFmtId="0" fontId="4" fillId="0" borderId="3" xfId="0" applyFont="1" applyBorder="1" applyAlignment="1" applyProtection="1">
      <alignment horizontal="left"/>
      <protection locked="0" hidden="1"/>
    </xf>
    <xf numFmtId="0" fontId="4" fillId="0" borderId="5" xfId="0" applyFont="1" applyBorder="1" applyAlignment="1" applyProtection="1">
      <alignment horizontal="left"/>
      <protection locked="0" hidden="1"/>
    </xf>
    <xf numFmtId="0" fontId="4" fillId="0" borderId="4" xfId="0" applyFont="1" applyBorder="1" applyAlignment="1" applyProtection="1">
      <alignment horizontal="left"/>
      <protection locked="0" hidden="1"/>
    </xf>
    <xf numFmtId="0" fontId="4" fillId="0" borderId="3"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5" borderId="3" xfId="0" applyFont="1" applyFill="1" applyBorder="1" applyProtection="1">
      <protection hidden="1"/>
    </xf>
    <xf numFmtId="0" fontId="9" fillId="5" borderId="4" xfId="0" applyFont="1" applyFill="1" applyBorder="1" applyProtection="1">
      <protection hidden="1"/>
    </xf>
    <xf numFmtId="0" fontId="3" fillId="0" borderId="1" xfId="0" applyFont="1" applyBorder="1" applyAlignment="1" applyProtection="1">
      <alignment horizontal="left"/>
      <protection hidden="1"/>
    </xf>
    <xf numFmtId="0" fontId="4" fillId="4" borderId="3"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8" fillId="0" borderId="1" xfId="1" applyFont="1" applyBorder="1" applyAlignment="1" applyProtection="1">
      <alignment horizontal="left"/>
      <protection hidden="1"/>
    </xf>
  </cellXfs>
  <cellStyles count="2">
    <cellStyle name="Hyperlink" xfId="1" builtinId="8"/>
    <cellStyle name="Normal" xfId="0" builtinId="0"/>
  </cellStyles>
  <dxfs count="7">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7</xdr:row>
      <xdr:rowOff>42333</xdr:rowOff>
    </xdr:from>
    <xdr:to>
      <xdr:col>2</xdr:col>
      <xdr:colOff>1316005</xdr:colOff>
      <xdr:row>11</xdr:row>
      <xdr:rowOff>105374</xdr:rowOff>
    </xdr:to>
    <xdr:pic>
      <xdr:nvPicPr>
        <xdr:cNvPr id="2" name="Picture 1">
          <a:extLst>
            <a:ext uri="{FF2B5EF4-FFF2-40B4-BE49-F238E27FC236}">
              <a16:creationId xmlns:a16="http://schemas.microsoft.com/office/drawing/2014/main" id="{BEE1D4F1-17B8-4837-80EC-7F5B6A3A59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8041" y="1439333"/>
          <a:ext cx="1231339" cy="856791"/>
        </a:xfrm>
        <a:prstGeom prst="rect">
          <a:avLst/>
        </a:prstGeom>
      </xdr:spPr>
    </xdr:pic>
    <xdr:clientData/>
  </xdr:twoCellAnchor>
  <xdr:twoCellAnchor editAs="oneCell">
    <xdr:from>
      <xdr:col>2</xdr:col>
      <xdr:colOff>1481665</xdr:colOff>
      <xdr:row>7</xdr:row>
      <xdr:rowOff>76573</xdr:rowOff>
    </xdr:from>
    <xdr:to>
      <xdr:col>2</xdr:col>
      <xdr:colOff>3218800</xdr:colOff>
      <xdr:row>11</xdr:row>
      <xdr:rowOff>105896</xdr:rowOff>
    </xdr:to>
    <xdr:pic>
      <xdr:nvPicPr>
        <xdr:cNvPr id="3" name="Picture 2">
          <a:extLst>
            <a:ext uri="{FF2B5EF4-FFF2-40B4-BE49-F238E27FC236}">
              <a16:creationId xmlns:a16="http://schemas.microsoft.com/office/drawing/2014/main" id="{9BC177EC-4FEB-416E-9FBE-858A847B0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28215" y="1476748"/>
          <a:ext cx="1733960" cy="819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rimaforall.iom.int/sites/europe/EE10P0503/ProjectDocuments/Rep-3/Copy%20of%20AMIF2020-16%20Lisa%202%20Projekti%20eelarve%20rahastusallikad%20kuluaruanne%20ja%20maksetaotlus.xlsx" TargetMode="External"/><Relationship Id="rId1" Type="http://schemas.openxmlformats.org/officeDocument/2006/relationships/externalLinkPath" Target="https://primaforall.iom.int/sites/europe/EE10P0503/ProjectDocuments/Rep-3/Copy%20of%20AMIF2020-16%20Lisa%202%20Projekti%20eelarve%20rahastusallikad%20kuluaruanne%20ja%20maksetaot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Eelarve"/>
      <sheetName val="B. Maksetaotlus"/>
      <sheetName val="C. KULUARUANDE KOOND"/>
      <sheetName val="C1. Tööjõukulud"/>
      <sheetName val=" C2. Sihtrühmaga seotud kulud"/>
      <sheetName val="RAS COMMENTS"/>
      <sheetName val="Nähtamatu leht"/>
    </sheetNames>
    <sheetDataSet>
      <sheetData sheetId="0"/>
      <sheetData sheetId="1"/>
      <sheetData sheetId="2"/>
      <sheetData sheetId="3"/>
      <sheetData sheetId="4"/>
      <sheetData sheetId="5"/>
      <sheetData sheetId="6">
        <row r="1">
          <cell r="A1" t="str">
            <v>Varjupaik</v>
          </cell>
        </row>
        <row r="2">
          <cell r="A2" t="str">
            <v>Integratsioon</v>
          </cell>
        </row>
        <row r="3">
          <cell r="A3" t="str">
            <v>Tagasipöördumine</v>
          </cell>
        </row>
        <row r="6">
          <cell r="A6" t="str">
            <v>tund</v>
          </cell>
        </row>
        <row r="7">
          <cell r="A7" t="str">
            <v>päev</v>
          </cell>
        </row>
        <row r="8">
          <cell r="A8" t="str">
            <v>kuu</v>
          </cell>
        </row>
        <row r="9">
          <cell r="A9" t="str">
            <v>tk</v>
          </cell>
        </row>
        <row r="12">
          <cell r="A12" t="str">
            <v>Jah</v>
          </cell>
        </row>
        <row r="13">
          <cell r="A13" t="str">
            <v>Ei</v>
          </cell>
        </row>
        <row r="14">
          <cell r="A14" t="str">
            <v>Ei kohaldu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6BC73-1E30-4047-AF1D-73A33A98E153}">
  <sheetPr>
    <pageSetUpPr fitToPage="1"/>
  </sheetPr>
  <dimension ref="A1:I61"/>
  <sheetViews>
    <sheetView tabSelected="1" topLeftCell="A44" zoomScale="90" zoomScaleNormal="90" workbookViewId="0">
      <selection activeCell="E55" sqref="E55"/>
    </sheetView>
  </sheetViews>
  <sheetFormatPr defaultRowHeight="15.75" x14ac:dyDescent="0.75"/>
  <cols>
    <col min="1" max="1" width="27.08984375" style="1" customWidth="1"/>
    <col min="2" max="2" width="32.08984375" style="1" customWidth="1"/>
    <col min="3" max="3" width="48.453125" style="1" customWidth="1"/>
    <col min="4" max="4" width="18" style="1" customWidth="1"/>
    <col min="5" max="5" width="12.453125" style="1" bestFit="1" customWidth="1"/>
    <col min="6" max="6" width="21.453125" style="1" customWidth="1"/>
    <col min="7" max="7" width="19.08984375" style="1" customWidth="1"/>
    <col min="8" max="8" width="25.54296875" style="1" customWidth="1"/>
    <col min="9" max="9" width="30.08984375" style="1" customWidth="1"/>
    <col min="10" max="256" width="8.76953125" style="1"/>
    <col min="257" max="257" width="32.08984375" style="1" bestFit="1" customWidth="1"/>
    <col min="258" max="258" width="21.453125" style="1" bestFit="1" customWidth="1"/>
    <col min="259" max="259" width="11.54296875" style="1" bestFit="1" customWidth="1"/>
    <col min="260" max="260" width="12.453125" style="1" bestFit="1" customWidth="1"/>
    <col min="261" max="261" width="10.54296875" style="1" bestFit="1" customWidth="1"/>
    <col min="262" max="263" width="8.76953125" style="1"/>
    <col min="264" max="264" width="15.86328125" style="1" customWidth="1"/>
    <col min="265" max="512" width="8.76953125" style="1"/>
    <col min="513" max="513" width="32.08984375" style="1" bestFit="1" customWidth="1"/>
    <col min="514" max="514" width="21.453125" style="1" bestFit="1" customWidth="1"/>
    <col min="515" max="515" width="11.54296875" style="1" bestFit="1" customWidth="1"/>
    <col min="516" max="516" width="12.453125" style="1" bestFit="1" customWidth="1"/>
    <col min="517" max="517" width="10.54296875" style="1" bestFit="1" customWidth="1"/>
    <col min="518" max="519" width="8.76953125" style="1"/>
    <col min="520" max="520" width="15.86328125" style="1" customWidth="1"/>
    <col min="521" max="768" width="8.76953125" style="1"/>
    <col min="769" max="769" width="32.08984375" style="1" bestFit="1" customWidth="1"/>
    <col min="770" max="770" width="21.453125" style="1" bestFit="1" customWidth="1"/>
    <col min="771" max="771" width="11.54296875" style="1" bestFit="1" customWidth="1"/>
    <col min="772" max="772" width="12.453125" style="1" bestFit="1" customWidth="1"/>
    <col min="773" max="773" width="10.54296875" style="1" bestFit="1" customWidth="1"/>
    <col min="774" max="775" width="8.76953125" style="1"/>
    <col min="776" max="776" width="15.86328125" style="1" customWidth="1"/>
    <col min="777" max="1024" width="8.76953125" style="1"/>
    <col min="1025" max="1025" width="32.08984375" style="1" bestFit="1" customWidth="1"/>
    <col min="1026" max="1026" width="21.453125" style="1" bestFit="1" customWidth="1"/>
    <col min="1027" max="1027" width="11.54296875" style="1" bestFit="1" customWidth="1"/>
    <col min="1028" max="1028" width="12.453125" style="1" bestFit="1" customWidth="1"/>
    <col min="1029" max="1029" width="10.54296875" style="1" bestFit="1" customWidth="1"/>
    <col min="1030" max="1031" width="8.76953125" style="1"/>
    <col min="1032" max="1032" width="15.86328125" style="1" customWidth="1"/>
    <col min="1033" max="1280" width="8.76953125" style="1"/>
    <col min="1281" max="1281" width="32.08984375" style="1" bestFit="1" customWidth="1"/>
    <col min="1282" max="1282" width="21.453125" style="1" bestFit="1" customWidth="1"/>
    <col min="1283" max="1283" width="11.54296875" style="1" bestFit="1" customWidth="1"/>
    <col min="1284" max="1284" width="12.453125" style="1" bestFit="1" customWidth="1"/>
    <col min="1285" max="1285" width="10.54296875" style="1" bestFit="1" customWidth="1"/>
    <col min="1286" max="1287" width="8.76953125" style="1"/>
    <col min="1288" max="1288" width="15.86328125" style="1" customWidth="1"/>
    <col min="1289" max="1536" width="8.76953125" style="1"/>
    <col min="1537" max="1537" width="32.08984375" style="1" bestFit="1" customWidth="1"/>
    <col min="1538" max="1538" width="21.453125" style="1" bestFit="1" customWidth="1"/>
    <col min="1539" max="1539" width="11.54296875" style="1" bestFit="1" customWidth="1"/>
    <col min="1540" max="1540" width="12.453125" style="1" bestFit="1" customWidth="1"/>
    <col min="1541" max="1541" width="10.54296875" style="1" bestFit="1" customWidth="1"/>
    <col min="1542" max="1543" width="8.76953125" style="1"/>
    <col min="1544" max="1544" width="15.86328125" style="1" customWidth="1"/>
    <col min="1545" max="1792" width="8.76953125" style="1"/>
    <col min="1793" max="1793" width="32.08984375" style="1" bestFit="1" customWidth="1"/>
    <col min="1794" max="1794" width="21.453125" style="1" bestFit="1" customWidth="1"/>
    <col min="1795" max="1795" width="11.54296875" style="1" bestFit="1" customWidth="1"/>
    <col min="1796" max="1796" width="12.453125" style="1" bestFit="1" customWidth="1"/>
    <col min="1797" max="1797" width="10.54296875" style="1" bestFit="1" customWidth="1"/>
    <col min="1798" max="1799" width="8.76953125" style="1"/>
    <col min="1800" max="1800" width="15.86328125" style="1" customWidth="1"/>
    <col min="1801" max="2048" width="8.76953125" style="1"/>
    <col min="2049" max="2049" width="32.08984375" style="1" bestFit="1" customWidth="1"/>
    <col min="2050" max="2050" width="21.453125" style="1" bestFit="1" customWidth="1"/>
    <col min="2051" max="2051" width="11.54296875" style="1" bestFit="1" customWidth="1"/>
    <col min="2052" max="2052" width="12.453125" style="1" bestFit="1" customWidth="1"/>
    <col min="2053" max="2053" width="10.54296875" style="1" bestFit="1" customWidth="1"/>
    <col min="2054" max="2055" width="8.76953125" style="1"/>
    <col min="2056" max="2056" width="15.86328125" style="1" customWidth="1"/>
    <col min="2057" max="2304" width="8.76953125" style="1"/>
    <col min="2305" max="2305" width="32.08984375" style="1" bestFit="1" customWidth="1"/>
    <col min="2306" max="2306" width="21.453125" style="1" bestFit="1" customWidth="1"/>
    <col min="2307" max="2307" width="11.54296875" style="1" bestFit="1" customWidth="1"/>
    <col min="2308" max="2308" width="12.453125" style="1" bestFit="1" customWidth="1"/>
    <col min="2309" max="2309" width="10.54296875" style="1" bestFit="1" customWidth="1"/>
    <col min="2310" max="2311" width="8.76953125" style="1"/>
    <col min="2312" max="2312" width="15.86328125" style="1" customWidth="1"/>
    <col min="2313" max="2560" width="8.76953125" style="1"/>
    <col min="2561" max="2561" width="32.08984375" style="1" bestFit="1" customWidth="1"/>
    <col min="2562" max="2562" width="21.453125" style="1" bestFit="1" customWidth="1"/>
    <col min="2563" max="2563" width="11.54296875" style="1" bestFit="1" customWidth="1"/>
    <col min="2564" max="2564" width="12.453125" style="1" bestFit="1" customWidth="1"/>
    <col min="2565" max="2565" width="10.54296875" style="1" bestFit="1" customWidth="1"/>
    <col min="2566" max="2567" width="8.76953125" style="1"/>
    <col min="2568" max="2568" width="15.86328125" style="1" customWidth="1"/>
    <col min="2569" max="2816" width="8.76953125" style="1"/>
    <col min="2817" max="2817" width="32.08984375" style="1" bestFit="1" customWidth="1"/>
    <col min="2818" max="2818" width="21.453125" style="1" bestFit="1" customWidth="1"/>
    <col min="2819" max="2819" width="11.54296875" style="1" bestFit="1" customWidth="1"/>
    <col min="2820" max="2820" width="12.453125" style="1" bestFit="1" customWidth="1"/>
    <col min="2821" max="2821" width="10.54296875" style="1" bestFit="1" customWidth="1"/>
    <col min="2822" max="2823" width="8.76953125" style="1"/>
    <col min="2824" max="2824" width="15.86328125" style="1" customWidth="1"/>
    <col min="2825" max="3072" width="8.76953125" style="1"/>
    <col min="3073" max="3073" width="32.08984375" style="1" bestFit="1" customWidth="1"/>
    <col min="3074" max="3074" width="21.453125" style="1" bestFit="1" customWidth="1"/>
    <col min="3075" max="3075" width="11.54296875" style="1" bestFit="1" customWidth="1"/>
    <col min="3076" max="3076" width="12.453125" style="1" bestFit="1" customWidth="1"/>
    <col min="3077" max="3077" width="10.54296875" style="1" bestFit="1" customWidth="1"/>
    <col min="3078" max="3079" width="8.76953125" style="1"/>
    <col min="3080" max="3080" width="15.86328125" style="1" customWidth="1"/>
    <col min="3081" max="3328" width="8.76953125" style="1"/>
    <col min="3329" max="3329" width="32.08984375" style="1" bestFit="1" customWidth="1"/>
    <col min="3330" max="3330" width="21.453125" style="1" bestFit="1" customWidth="1"/>
    <col min="3331" max="3331" width="11.54296875" style="1" bestFit="1" customWidth="1"/>
    <col min="3332" max="3332" width="12.453125" style="1" bestFit="1" customWidth="1"/>
    <col min="3333" max="3333" width="10.54296875" style="1" bestFit="1" customWidth="1"/>
    <col min="3334" max="3335" width="8.76953125" style="1"/>
    <col min="3336" max="3336" width="15.86328125" style="1" customWidth="1"/>
    <col min="3337" max="3584" width="8.76953125" style="1"/>
    <col min="3585" max="3585" width="32.08984375" style="1" bestFit="1" customWidth="1"/>
    <col min="3586" max="3586" width="21.453125" style="1" bestFit="1" customWidth="1"/>
    <col min="3587" max="3587" width="11.54296875" style="1" bestFit="1" customWidth="1"/>
    <col min="3588" max="3588" width="12.453125" style="1" bestFit="1" customWidth="1"/>
    <col min="3589" max="3589" width="10.54296875" style="1" bestFit="1" customWidth="1"/>
    <col min="3590" max="3591" width="8.76953125" style="1"/>
    <col min="3592" max="3592" width="15.86328125" style="1" customWidth="1"/>
    <col min="3593" max="3840" width="8.76953125" style="1"/>
    <col min="3841" max="3841" width="32.08984375" style="1" bestFit="1" customWidth="1"/>
    <col min="3842" max="3842" width="21.453125" style="1" bestFit="1" customWidth="1"/>
    <col min="3843" max="3843" width="11.54296875" style="1" bestFit="1" customWidth="1"/>
    <col min="3844" max="3844" width="12.453125" style="1" bestFit="1" customWidth="1"/>
    <col min="3845" max="3845" width="10.54296875" style="1" bestFit="1" customWidth="1"/>
    <col min="3846" max="3847" width="8.76953125" style="1"/>
    <col min="3848" max="3848" width="15.86328125" style="1" customWidth="1"/>
    <col min="3849" max="4096" width="8.76953125" style="1"/>
    <col min="4097" max="4097" width="32.08984375" style="1" bestFit="1" customWidth="1"/>
    <col min="4098" max="4098" width="21.453125" style="1" bestFit="1" customWidth="1"/>
    <col min="4099" max="4099" width="11.54296875" style="1" bestFit="1" customWidth="1"/>
    <col min="4100" max="4100" width="12.453125" style="1" bestFit="1" customWidth="1"/>
    <col min="4101" max="4101" width="10.54296875" style="1" bestFit="1" customWidth="1"/>
    <col min="4102" max="4103" width="8.76953125" style="1"/>
    <col min="4104" max="4104" width="15.86328125" style="1" customWidth="1"/>
    <col min="4105" max="4352" width="8.76953125" style="1"/>
    <col min="4353" max="4353" width="32.08984375" style="1" bestFit="1" customWidth="1"/>
    <col min="4354" max="4354" width="21.453125" style="1" bestFit="1" customWidth="1"/>
    <col min="4355" max="4355" width="11.54296875" style="1" bestFit="1" customWidth="1"/>
    <col min="4356" max="4356" width="12.453125" style="1" bestFit="1" customWidth="1"/>
    <col min="4357" max="4357" width="10.54296875" style="1" bestFit="1" customWidth="1"/>
    <col min="4358" max="4359" width="8.76953125" style="1"/>
    <col min="4360" max="4360" width="15.86328125" style="1" customWidth="1"/>
    <col min="4361" max="4608" width="8.76953125" style="1"/>
    <col min="4609" max="4609" width="32.08984375" style="1" bestFit="1" customWidth="1"/>
    <col min="4610" max="4610" width="21.453125" style="1" bestFit="1" customWidth="1"/>
    <col min="4611" max="4611" width="11.54296875" style="1" bestFit="1" customWidth="1"/>
    <col min="4612" max="4612" width="12.453125" style="1" bestFit="1" customWidth="1"/>
    <col min="4613" max="4613" width="10.54296875" style="1" bestFit="1" customWidth="1"/>
    <col min="4614" max="4615" width="8.76953125" style="1"/>
    <col min="4616" max="4616" width="15.86328125" style="1" customWidth="1"/>
    <col min="4617" max="4864" width="8.76953125" style="1"/>
    <col min="4865" max="4865" width="32.08984375" style="1" bestFit="1" customWidth="1"/>
    <col min="4866" max="4866" width="21.453125" style="1" bestFit="1" customWidth="1"/>
    <col min="4867" max="4867" width="11.54296875" style="1" bestFit="1" customWidth="1"/>
    <col min="4868" max="4868" width="12.453125" style="1" bestFit="1" customWidth="1"/>
    <col min="4869" max="4869" width="10.54296875" style="1" bestFit="1" customWidth="1"/>
    <col min="4870" max="4871" width="8.76953125" style="1"/>
    <col min="4872" max="4872" width="15.86328125" style="1" customWidth="1"/>
    <col min="4873" max="5120" width="8.76953125" style="1"/>
    <col min="5121" max="5121" width="32.08984375" style="1" bestFit="1" customWidth="1"/>
    <col min="5122" max="5122" width="21.453125" style="1" bestFit="1" customWidth="1"/>
    <col min="5123" max="5123" width="11.54296875" style="1" bestFit="1" customWidth="1"/>
    <col min="5124" max="5124" width="12.453125" style="1" bestFit="1" customWidth="1"/>
    <col min="5125" max="5125" width="10.54296875" style="1" bestFit="1" customWidth="1"/>
    <col min="5126" max="5127" width="8.76953125" style="1"/>
    <col min="5128" max="5128" width="15.86328125" style="1" customWidth="1"/>
    <col min="5129" max="5376" width="8.76953125" style="1"/>
    <col min="5377" max="5377" width="32.08984375" style="1" bestFit="1" customWidth="1"/>
    <col min="5378" max="5378" width="21.453125" style="1" bestFit="1" customWidth="1"/>
    <col min="5379" max="5379" width="11.54296875" style="1" bestFit="1" customWidth="1"/>
    <col min="5380" max="5380" width="12.453125" style="1" bestFit="1" customWidth="1"/>
    <col min="5381" max="5381" width="10.54296875" style="1" bestFit="1" customWidth="1"/>
    <col min="5382" max="5383" width="8.76953125" style="1"/>
    <col min="5384" max="5384" width="15.86328125" style="1" customWidth="1"/>
    <col min="5385" max="5632" width="8.76953125" style="1"/>
    <col min="5633" max="5633" width="32.08984375" style="1" bestFit="1" customWidth="1"/>
    <col min="5634" max="5634" width="21.453125" style="1" bestFit="1" customWidth="1"/>
    <col min="5635" max="5635" width="11.54296875" style="1" bestFit="1" customWidth="1"/>
    <col min="5636" max="5636" width="12.453125" style="1" bestFit="1" customWidth="1"/>
    <col min="5637" max="5637" width="10.54296875" style="1" bestFit="1" customWidth="1"/>
    <col min="5638" max="5639" width="8.76953125" style="1"/>
    <col min="5640" max="5640" width="15.86328125" style="1" customWidth="1"/>
    <col min="5641" max="5888" width="8.76953125" style="1"/>
    <col min="5889" max="5889" width="32.08984375" style="1" bestFit="1" customWidth="1"/>
    <col min="5890" max="5890" width="21.453125" style="1" bestFit="1" customWidth="1"/>
    <col min="5891" max="5891" width="11.54296875" style="1" bestFit="1" customWidth="1"/>
    <col min="5892" max="5892" width="12.453125" style="1" bestFit="1" customWidth="1"/>
    <col min="5893" max="5893" width="10.54296875" style="1" bestFit="1" customWidth="1"/>
    <col min="5894" max="5895" width="8.76953125" style="1"/>
    <col min="5896" max="5896" width="15.86328125" style="1" customWidth="1"/>
    <col min="5897" max="6144" width="8.76953125" style="1"/>
    <col min="6145" max="6145" width="32.08984375" style="1" bestFit="1" customWidth="1"/>
    <col min="6146" max="6146" width="21.453125" style="1" bestFit="1" customWidth="1"/>
    <col min="6147" max="6147" width="11.54296875" style="1" bestFit="1" customWidth="1"/>
    <col min="6148" max="6148" width="12.453125" style="1" bestFit="1" customWidth="1"/>
    <col min="6149" max="6149" width="10.54296875" style="1" bestFit="1" customWidth="1"/>
    <col min="6150" max="6151" width="8.76953125" style="1"/>
    <col min="6152" max="6152" width="15.86328125" style="1" customWidth="1"/>
    <col min="6153" max="6400" width="8.76953125" style="1"/>
    <col min="6401" max="6401" width="32.08984375" style="1" bestFit="1" customWidth="1"/>
    <col min="6402" max="6402" width="21.453125" style="1" bestFit="1" customWidth="1"/>
    <col min="6403" max="6403" width="11.54296875" style="1" bestFit="1" customWidth="1"/>
    <col min="6404" max="6404" width="12.453125" style="1" bestFit="1" customWidth="1"/>
    <col min="6405" max="6405" width="10.54296875" style="1" bestFit="1" customWidth="1"/>
    <col min="6406" max="6407" width="8.76953125" style="1"/>
    <col min="6408" max="6408" width="15.86328125" style="1" customWidth="1"/>
    <col min="6409" max="6656" width="8.76953125" style="1"/>
    <col min="6657" max="6657" width="32.08984375" style="1" bestFit="1" customWidth="1"/>
    <col min="6658" max="6658" width="21.453125" style="1" bestFit="1" customWidth="1"/>
    <col min="6659" max="6659" width="11.54296875" style="1" bestFit="1" customWidth="1"/>
    <col min="6660" max="6660" width="12.453125" style="1" bestFit="1" customWidth="1"/>
    <col min="6661" max="6661" width="10.54296875" style="1" bestFit="1" customWidth="1"/>
    <col min="6662" max="6663" width="8.76953125" style="1"/>
    <col min="6664" max="6664" width="15.86328125" style="1" customWidth="1"/>
    <col min="6665" max="6912" width="8.76953125" style="1"/>
    <col min="6913" max="6913" width="32.08984375" style="1" bestFit="1" customWidth="1"/>
    <col min="6914" max="6914" width="21.453125" style="1" bestFit="1" customWidth="1"/>
    <col min="6915" max="6915" width="11.54296875" style="1" bestFit="1" customWidth="1"/>
    <col min="6916" max="6916" width="12.453125" style="1" bestFit="1" customWidth="1"/>
    <col min="6917" max="6917" width="10.54296875" style="1" bestFit="1" customWidth="1"/>
    <col min="6918" max="6919" width="8.76953125" style="1"/>
    <col min="6920" max="6920" width="15.86328125" style="1" customWidth="1"/>
    <col min="6921" max="7168" width="8.76953125" style="1"/>
    <col min="7169" max="7169" width="32.08984375" style="1" bestFit="1" customWidth="1"/>
    <col min="7170" max="7170" width="21.453125" style="1" bestFit="1" customWidth="1"/>
    <col min="7171" max="7171" width="11.54296875" style="1" bestFit="1" customWidth="1"/>
    <col min="7172" max="7172" width="12.453125" style="1" bestFit="1" customWidth="1"/>
    <col min="7173" max="7173" width="10.54296875" style="1" bestFit="1" customWidth="1"/>
    <col min="7174" max="7175" width="8.76953125" style="1"/>
    <col min="7176" max="7176" width="15.86328125" style="1" customWidth="1"/>
    <col min="7177" max="7424" width="8.76953125" style="1"/>
    <col min="7425" max="7425" width="32.08984375" style="1" bestFit="1" customWidth="1"/>
    <col min="7426" max="7426" width="21.453125" style="1" bestFit="1" customWidth="1"/>
    <col min="7427" max="7427" width="11.54296875" style="1" bestFit="1" customWidth="1"/>
    <col min="7428" max="7428" width="12.453125" style="1" bestFit="1" customWidth="1"/>
    <col min="7429" max="7429" width="10.54296875" style="1" bestFit="1" customWidth="1"/>
    <col min="7430" max="7431" width="8.76953125" style="1"/>
    <col min="7432" max="7432" width="15.86328125" style="1" customWidth="1"/>
    <col min="7433" max="7680" width="8.76953125" style="1"/>
    <col min="7681" max="7681" width="32.08984375" style="1" bestFit="1" customWidth="1"/>
    <col min="7682" max="7682" width="21.453125" style="1" bestFit="1" customWidth="1"/>
    <col min="7683" max="7683" width="11.54296875" style="1" bestFit="1" customWidth="1"/>
    <col min="7684" max="7684" width="12.453125" style="1" bestFit="1" customWidth="1"/>
    <col min="7685" max="7685" width="10.54296875" style="1" bestFit="1" customWidth="1"/>
    <col min="7686" max="7687" width="8.76953125" style="1"/>
    <col min="7688" max="7688" width="15.86328125" style="1" customWidth="1"/>
    <col min="7689" max="7936" width="8.76953125" style="1"/>
    <col min="7937" max="7937" width="32.08984375" style="1" bestFit="1" customWidth="1"/>
    <col min="7938" max="7938" width="21.453125" style="1" bestFit="1" customWidth="1"/>
    <col min="7939" max="7939" width="11.54296875" style="1" bestFit="1" customWidth="1"/>
    <col min="7940" max="7940" width="12.453125" style="1" bestFit="1" customWidth="1"/>
    <col min="7941" max="7941" width="10.54296875" style="1" bestFit="1" customWidth="1"/>
    <col min="7942" max="7943" width="8.76953125" style="1"/>
    <col min="7944" max="7944" width="15.86328125" style="1" customWidth="1"/>
    <col min="7945" max="8192" width="8.76953125" style="1"/>
    <col min="8193" max="8193" width="32.08984375" style="1" bestFit="1" customWidth="1"/>
    <col min="8194" max="8194" width="21.453125" style="1" bestFit="1" customWidth="1"/>
    <col min="8195" max="8195" width="11.54296875" style="1" bestFit="1" customWidth="1"/>
    <col min="8196" max="8196" width="12.453125" style="1" bestFit="1" customWidth="1"/>
    <col min="8197" max="8197" width="10.54296875" style="1" bestFit="1" customWidth="1"/>
    <col min="8198" max="8199" width="8.76953125" style="1"/>
    <col min="8200" max="8200" width="15.86328125" style="1" customWidth="1"/>
    <col min="8201" max="8448" width="8.76953125" style="1"/>
    <col min="8449" max="8449" width="32.08984375" style="1" bestFit="1" customWidth="1"/>
    <col min="8450" max="8450" width="21.453125" style="1" bestFit="1" customWidth="1"/>
    <col min="8451" max="8451" width="11.54296875" style="1" bestFit="1" customWidth="1"/>
    <col min="8452" max="8452" width="12.453125" style="1" bestFit="1" customWidth="1"/>
    <col min="8453" max="8453" width="10.54296875" style="1" bestFit="1" customWidth="1"/>
    <col min="8454" max="8455" width="8.76953125" style="1"/>
    <col min="8456" max="8456" width="15.86328125" style="1" customWidth="1"/>
    <col min="8457" max="8704" width="8.76953125" style="1"/>
    <col min="8705" max="8705" width="32.08984375" style="1" bestFit="1" customWidth="1"/>
    <col min="8706" max="8706" width="21.453125" style="1" bestFit="1" customWidth="1"/>
    <col min="8707" max="8707" width="11.54296875" style="1" bestFit="1" customWidth="1"/>
    <col min="8708" max="8708" width="12.453125" style="1" bestFit="1" customWidth="1"/>
    <col min="8709" max="8709" width="10.54296875" style="1" bestFit="1" customWidth="1"/>
    <col min="8710" max="8711" width="8.76953125" style="1"/>
    <col min="8712" max="8712" width="15.86328125" style="1" customWidth="1"/>
    <col min="8713" max="8960" width="8.76953125" style="1"/>
    <col min="8961" max="8961" width="32.08984375" style="1" bestFit="1" customWidth="1"/>
    <col min="8962" max="8962" width="21.453125" style="1" bestFit="1" customWidth="1"/>
    <col min="8963" max="8963" width="11.54296875" style="1" bestFit="1" customWidth="1"/>
    <col min="8964" max="8964" width="12.453125" style="1" bestFit="1" customWidth="1"/>
    <col min="8965" max="8965" width="10.54296875" style="1" bestFit="1" customWidth="1"/>
    <col min="8966" max="8967" width="8.76953125" style="1"/>
    <col min="8968" max="8968" width="15.86328125" style="1" customWidth="1"/>
    <col min="8969" max="9216" width="8.76953125" style="1"/>
    <col min="9217" max="9217" width="32.08984375" style="1" bestFit="1" customWidth="1"/>
    <col min="9218" max="9218" width="21.453125" style="1" bestFit="1" customWidth="1"/>
    <col min="9219" max="9219" width="11.54296875" style="1" bestFit="1" customWidth="1"/>
    <col min="9220" max="9220" width="12.453125" style="1" bestFit="1" customWidth="1"/>
    <col min="9221" max="9221" width="10.54296875" style="1" bestFit="1" customWidth="1"/>
    <col min="9222" max="9223" width="8.76953125" style="1"/>
    <col min="9224" max="9224" width="15.86328125" style="1" customWidth="1"/>
    <col min="9225" max="9472" width="8.76953125" style="1"/>
    <col min="9473" max="9473" width="32.08984375" style="1" bestFit="1" customWidth="1"/>
    <col min="9474" max="9474" width="21.453125" style="1" bestFit="1" customWidth="1"/>
    <col min="9475" max="9475" width="11.54296875" style="1" bestFit="1" customWidth="1"/>
    <col min="9476" max="9476" width="12.453125" style="1" bestFit="1" customWidth="1"/>
    <col min="9477" max="9477" width="10.54296875" style="1" bestFit="1" customWidth="1"/>
    <col min="9478" max="9479" width="8.76953125" style="1"/>
    <col min="9480" max="9480" width="15.86328125" style="1" customWidth="1"/>
    <col min="9481" max="9728" width="8.76953125" style="1"/>
    <col min="9729" max="9729" width="32.08984375" style="1" bestFit="1" customWidth="1"/>
    <col min="9730" max="9730" width="21.453125" style="1" bestFit="1" customWidth="1"/>
    <col min="9731" max="9731" width="11.54296875" style="1" bestFit="1" customWidth="1"/>
    <col min="9732" max="9732" width="12.453125" style="1" bestFit="1" customWidth="1"/>
    <col min="9733" max="9733" width="10.54296875" style="1" bestFit="1" customWidth="1"/>
    <col min="9734" max="9735" width="8.76953125" style="1"/>
    <col min="9736" max="9736" width="15.86328125" style="1" customWidth="1"/>
    <col min="9737" max="9984" width="8.76953125" style="1"/>
    <col min="9985" max="9985" width="32.08984375" style="1" bestFit="1" customWidth="1"/>
    <col min="9986" max="9986" width="21.453125" style="1" bestFit="1" customWidth="1"/>
    <col min="9987" max="9987" width="11.54296875" style="1" bestFit="1" customWidth="1"/>
    <col min="9988" max="9988" width="12.453125" style="1" bestFit="1" customWidth="1"/>
    <col min="9989" max="9989" width="10.54296875" style="1" bestFit="1" customWidth="1"/>
    <col min="9990" max="9991" width="8.76953125" style="1"/>
    <col min="9992" max="9992" width="15.86328125" style="1" customWidth="1"/>
    <col min="9993" max="10240" width="8.76953125" style="1"/>
    <col min="10241" max="10241" width="32.08984375" style="1" bestFit="1" customWidth="1"/>
    <col min="10242" max="10242" width="21.453125" style="1" bestFit="1" customWidth="1"/>
    <col min="10243" max="10243" width="11.54296875" style="1" bestFit="1" customWidth="1"/>
    <col min="10244" max="10244" width="12.453125" style="1" bestFit="1" customWidth="1"/>
    <col min="10245" max="10245" width="10.54296875" style="1" bestFit="1" customWidth="1"/>
    <col min="10246" max="10247" width="8.76953125" style="1"/>
    <col min="10248" max="10248" width="15.86328125" style="1" customWidth="1"/>
    <col min="10249" max="10496" width="8.76953125" style="1"/>
    <col min="10497" max="10497" width="32.08984375" style="1" bestFit="1" customWidth="1"/>
    <col min="10498" max="10498" width="21.453125" style="1" bestFit="1" customWidth="1"/>
    <col min="10499" max="10499" width="11.54296875" style="1" bestFit="1" customWidth="1"/>
    <col min="10500" max="10500" width="12.453125" style="1" bestFit="1" customWidth="1"/>
    <col min="10501" max="10501" width="10.54296875" style="1" bestFit="1" customWidth="1"/>
    <col min="10502" max="10503" width="8.76953125" style="1"/>
    <col min="10504" max="10504" width="15.86328125" style="1" customWidth="1"/>
    <col min="10505" max="10752" width="8.76953125" style="1"/>
    <col min="10753" max="10753" width="32.08984375" style="1" bestFit="1" customWidth="1"/>
    <col min="10754" max="10754" width="21.453125" style="1" bestFit="1" customWidth="1"/>
    <col min="10755" max="10755" width="11.54296875" style="1" bestFit="1" customWidth="1"/>
    <col min="10756" max="10756" width="12.453125" style="1" bestFit="1" customWidth="1"/>
    <col min="10757" max="10757" width="10.54296875" style="1" bestFit="1" customWidth="1"/>
    <col min="10758" max="10759" width="8.76953125" style="1"/>
    <col min="10760" max="10760" width="15.86328125" style="1" customWidth="1"/>
    <col min="10761" max="11008" width="8.76953125" style="1"/>
    <col min="11009" max="11009" width="32.08984375" style="1" bestFit="1" customWidth="1"/>
    <col min="11010" max="11010" width="21.453125" style="1" bestFit="1" customWidth="1"/>
    <col min="11011" max="11011" width="11.54296875" style="1" bestFit="1" customWidth="1"/>
    <col min="11012" max="11012" width="12.453125" style="1" bestFit="1" customWidth="1"/>
    <col min="11013" max="11013" width="10.54296875" style="1" bestFit="1" customWidth="1"/>
    <col min="11014" max="11015" width="8.76953125" style="1"/>
    <col min="11016" max="11016" width="15.86328125" style="1" customWidth="1"/>
    <col min="11017" max="11264" width="8.76953125" style="1"/>
    <col min="11265" max="11265" width="32.08984375" style="1" bestFit="1" customWidth="1"/>
    <col min="11266" max="11266" width="21.453125" style="1" bestFit="1" customWidth="1"/>
    <col min="11267" max="11267" width="11.54296875" style="1" bestFit="1" customWidth="1"/>
    <col min="11268" max="11268" width="12.453125" style="1" bestFit="1" customWidth="1"/>
    <col min="11269" max="11269" width="10.54296875" style="1" bestFit="1" customWidth="1"/>
    <col min="11270" max="11271" width="8.76953125" style="1"/>
    <col min="11272" max="11272" width="15.86328125" style="1" customWidth="1"/>
    <col min="11273" max="11520" width="8.76953125" style="1"/>
    <col min="11521" max="11521" width="32.08984375" style="1" bestFit="1" customWidth="1"/>
    <col min="11522" max="11522" width="21.453125" style="1" bestFit="1" customWidth="1"/>
    <col min="11523" max="11523" width="11.54296875" style="1" bestFit="1" customWidth="1"/>
    <col min="11524" max="11524" width="12.453125" style="1" bestFit="1" customWidth="1"/>
    <col min="11525" max="11525" width="10.54296875" style="1" bestFit="1" customWidth="1"/>
    <col min="11526" max="11527" width="8.76953125" style="1"/>
    <col min="11528" max="11528" width="15.86328125" style="1" customWidth="1"/>
    <col min="11529" max="11776" width="8.76953125" style="1"/>
    <col min="11777" max="11777" width="32.08984375" style="1" bestFit="1" customWidth="1"/>
    <col min="11778" max="11778" width="21.453125" style="1" bestFit="1" customWidth="1"/>
    <col min="11779" max="11779" width="11.54296875" style="1" bestFit="1" customWidth="1"/>
    <col min="11780" max="11780" width="12.453125" style="1" bestFit="1" customWidth="1"/>
    <col min="11781" max="11781" width="10.54296875" style="1" bestFit="1" customWidth="1"/>
    <col min="11782" max="11783" width="8.76953125" style="1"/>
    <col min="11784" max="11784" width="15.86328125" style="1" customWidth="1"/>
    <col min="11785" max="12032" width="8.76953125" style="1"/>
    <col min="12033" max="12033" width="32.08984375" style="1" bestFit="1" customWidth="1"/>
    <col min="12034" max="12034" width="21.453125" style="1" bestFit="1" customWidth="1"/>
    <col min="12035" max="12035" width="11.54296875" style="1" bestFit="1" customWidth="1"/>
    <col min="12036" max="12036" width="12.453125" style="1" bestFit="1" customWidth="1"/>
    <col min="12037" max="12037" width="10.54296875" style="1" bestFit="1" customWidth="1"/>
    <col min="12038" max="12039" width="8.76953125" style="1"/>
    <col min="12040" max="12040" width="15.86328125" style="1" customWidth="1"/>
    <col min="12041" max="12288" width="8.76953125" style="1"/>
    <col min="12289" max="12289" width="32.08984375" style="1" bestFit="1" customWidth="1"/>
    <col min="12290" max="12290" width="21.453125" style="1" bestFit="1" customWidth="1"/>
    <col min="12291" max="12291" width="11.54296875" style="1" bestFit="1" customWidth="1"/>
    <col min="12292" max="12292" width="12.453125" style="1" bestFit="1" customWidth="1"/>
    <col min="12293" max="12293" width="10.54296875" style="1" bestFit="1" customWidth="1"/>
    <col min="12294" max="12295" width="8.76953125" style="1"/>
    <col min="12296" max="12296" width="15.86328125" style="1" customWidth="1"/>
    <col min="12297" max="12544" width="8.76953125" style="1"/>
    <col min="12545" max="12545" width="32.08984375" style="1" bestFit="1" customWidth="1"/>
    <col min="12546" max="12546" width="21.453125" style="1" bestFit="1" customWidth="1"/>
    <col min="12547" max="12547" width="11.54296875" style="1" bestFit="1" customWidth="1"/>
    <col min="12548" max="12548" width="12.453125" style="1" bestFit="1" customWidth="1"/>
    <col min="12549" max="12549" width="10.54296875" style="1" bestFit="1" customWidth="1"/>
    <col min="12550" max="12551" width="8.76953125" style="1"/>
    <col min="12552" max="12552" width="15.86328125" style="1" customWidth="1"/>
    <col min="12553" max="12800" width="8.76953125" style="1"/>
    <col min="12801" max="12801" width="32.08984375" style="1" bestFit="1" customWidth="1"/>
    <col min="12802" max="12802" width="21.453125" style="1" bestFit="1" customWidth="1"/>
    <col min="12803" max="12803" width="11.54296875" style="1" bestFit="1" customWidth="1"/>
    <col min="12804" max="12804" width="12.453125" style="1" bestFit="1" customWidth="1"/>
    <col min="12805" max="12805" width="10.54296875" style="1" bestFit="1" customWidth="1"/>
    <col min="12806" max="12807" width="8.76953125" style="1"/>
    <col min="12808" max="12808" width="15.86328125" style="1" customWidth="1"/>
    <col min="12809" max="13056" width="8.76953125" style="1"/>
    <col min="13057" max="13057" width="32.08984375" style="1" bestFit="1" customWidth="1"/>
    <col min="13058" max="13058" width="21.453125" style="1" bestFit="1" customWidth="1"/>
    <col min="13059" max="13059" width="11.54296875" style="1" bestFit="1" customWidth="1"/>
    <col min="13060" max="13060" width="12.453125" style="1" bestFit="1" customWidth="1"/>
    <col min="13061" max="13061" width="10.54296875" style="1" bestFit="1" customWidth="1"/>
    <col min="13062" max="13063" width="8.76953125" style="1"/>
    <col min="13064" max="13064" width="15.86328125" style="1" customWidth="1"/>
    <col min="13065" max="13312" width="8.76953125" style="1"/>
    <col min="13313" max="13313" width="32.08984375" style="1" bestFit="1" customWidth="1"/>
    <col min="13314" max="13314" width="21.453125" style="1" bestFit="1" customWidth="1"/>
    <col min="13315" max="13315" width="11.54296875" style="1" bestFit="1" customWidth="1"/>
    <col min="13316" max="13316" width="12.453125" style="1" bestFit="1" customWidth="1"/>
    <col min="13317" max="13317" width="10.54296875" style="1" bestFit="1" customWidth="1"/>
    <col min="13318" max="13319" width="8.76953125" style="1"/>
    <col min="13320" max="13320" width="15.86328125" style="1" customWidth="1"/>
    <col min="13321" max="13568" width="8.76953125" style="1"/>
    <col min="13569" max="13569" width="32.08984375" style="1" bestFit="1" customWidth="1"/>
    <col min="13570" max="13570" width="21.453125" style="1" bestFit="1" customWidth="1"/>
    <col min="13571" max="13571" width="11.54296875" style="1" bestFit="1" customWidth="1"/>
    <col min="13572" max="13572" width="12.453125" style="1" bestFit="1" customWidth="1"/>
    <col min="13573" max="13573" width="10.54296875" style="1" bestFit="1" customWidth="1"/>
    <col min="13574" max="13575" width="8.76953125" style="1"/>
    <col min="13576" max="13576" width="15.86328125" style="1" customWidth="1"/>
    <col min="13577" max="13824" width="8.76953125" style="1"/>
    <col min="13825" max="13825" width="32.08984375" style="1" bestFit="1" customWidth="1"/>
    <col min="13826" max="13826" width="21.453125" style="1" bestFit="1" customWidth="1"/>
    <col min="13827" max="13827" width="11.54296875" style="1" bestFit="1" customWidth="1"/>
    <col min="13828" max="13828" width="12.453125" style="1" bestFit="1" customWidth="1"/>
    <col min="13829" max="13829" width="10.54296875" style="1" bestFit="1" customWidth="1"/>
    <col min="13830" max="13831" width="8.76953125" style="1"/>
    <col min="13832" max="13832" width="15.86328125" style="1" customWidth="1"/>
    <col min="13833" max="14080" width="8.76953125" style="1"/>
    <col min="14081" max="14081" width="32.08984375" style="1" bestFit="1" customWidth="1"/>
    <col min="14082" max="14082" width="21.453125" style="1" bestFit="1" customWidth="1"/>
    <col min="14083" max="14083" width="11.54296875" style="1" bestFit="1" customWidth="1"/>
    <col min="14084" max="14084" width="12.453125" style="1" bestFit="1" customWidth="1"/>
    <col min="14085" max="14085" width="10.54296875" style="1" bestFit="1" customWidth="1"/>
    <col min="14086" max="14087" width="8.76953125" style="1"/>
    <col min="14088" max="14088" width="15.86328125" style="1" customWidth="1"/>
    <col min="14089" max="14336" width="8.76953125" style="1"/>
    <col min="14337" max="14337" width="32.08984375" style="1" bestFit="1" customWidth="1"/>
    <col min="14338" max="14338" width="21.453125" style="1" bestFit="1" customWidth="1"/>
    <col min="14339" max="14339" width="11.54296875" style="1" bestFit="1" customWidth="1"/>
    <col min="14340" max="14340" width="12.453125" style="1" bestFit="1" customWidth="1"/>
    <col min="14341" max="14341" width="10.54296875" style="1" bestFit="1" customWidth="1"/>
    <col min="14342" max="14343" width="8.76953125" style="1"/>
    <col min="14344" max="14344" width="15.86328125" style="1" customWidth="1"/>
    <col min="14345" max="14592" width="8.76953125" style="1"/>
    <col min="14593" max="14593" width="32.08984375" style="1" bestFit="1" customWidth="1"/>
    <col min="14594" max="14594" width="21.453125" style="1" bestFit="1" customWidth="1"/>
    <col min="14595" max="14595" width="11.54296875" style="1" bestFit="1" customWidth="1"/>
    <col min="14596" max="14596" width="12.453125" style="1" bestFit="1" customWidth="1"/>
    <col min="14597" max="14597" width="10.54296875" style="1" bestFit="1" customWidth="1"/>
    <col min="14598" max="14599" width="8.76953125" style="1"/>
    <col min="14600" max="14600" width="15.86328125" style="1" customWidth="1"/>
    <col min="14601" max="14848" width="8.76953125" style="1"/>
    <col min="14849" max="14849" width="32.08984375" style="1" bestFit="1" customWidth="1"/>
    <col min="14850" max="14850" width="21.453125" style="1" bestFit="1" customWidth="1"/>
    <col min="14851" max="14851" width="11.54296875" style="1" bestFit="1" customWidth="1"/>
    <col min="14852" max="14852" width="12.453125" style="1" bestFit="1" customWidth="1"/>
    <col min="14853" max="14853" width="10.54296875" style="1" bestFit="1" customWidth="1"/>
    <col min="14854" max="14855" width="8.76953125" style="1"/>
    <col min="14856" max="14856" width="15.86328125" style="1" customWidth="1"/>
    <col min="14857" max="15104" width="8.76953125" style="1"/>
    <col min="15105" max="15105" width="32.08984375" style="1" bestFit="1" customWidth="1"/>
    <col min="15106" max="15106" width="21.453125" style="1" bestFit="1" customWidth="1"/>
    <col min="15107" max="15107" width="11.54296875" style="1" bestFit="1" customWidth="1"/>
    <col min="15108" max="15108" width="12.453125" style="1" bestFit="1" customWidth="1"/>
    <col min="15109" max="15109" width="10.54296875" style="1" bestFit="1" customWidth="1"/>
    <col min="15110" max="15111" width="8.76953125" style="1"/>
    <col min="15112" max="15112" width="15.86328125" style="1" customWidth="1"/>
    <col min="15113" max="15360" width="8.76953125" style="1"/>
    <col min="15361" max="15361" width="32.08984375" style="1" bestFit="1" customWidth="1"/>
    <col min="15362" max="15362" width="21.453125" style="1" bestFit="1" customWidth="1"/>
    <col min="15363" max="15363" width="11.54296875" style="1" bestFit="1" customWidth="1"/>
    <col min="15364" max="15364" width="12.453125" style="1" bestFit="1" customWidth="1"/>
    <col min="15365" max="15365" width="10.54296875" style="1" bestFit="1" customWidth="1"/>
    <col min="15366" max="15367" width="8.76953125" style="1"/>
    <col min="15368" max="15368" width="15.86328125" style="1" customWidth="1"/>
    <col min="15369" max="15616" width="8.76953125" style="1"/>
    <col min="15617" max="15617" width="32.08984375" style="1" bestFit="1" customWidth="1"/>
    <col min="15618" max="15618" width="21.453125" style="1" bestFit="1" customWidth="1"/>
    <col min="15619" max="15619" width="11.54296875" style="1" bestFit="1" customWidth="1"/>
    <col min="15620" max="15620" width="12.453125" style="1" bestFit="1" customWidth="1"/>
    <col min="15621" max="15621" width="10.54296875" style="1" bestFit="1" customWidth="1"/>
    <col min="15622" max="15623" width="8.76953125" style="1"/>
    <col min="15624" max="15624" width="15.86328125" style="1" customWidth="1"/>
    <col min="15625" max="15872" width="8.76953125" style="1"/>
    <col min="15873" max="15873" width="32.08984375" style="1" bestFit="1" customWidth="1"/>
    <col min="15874" max="15874" width="21.453125" style="1" bestFit="1" customWidth="1"/>
    <col min="15875" max="15875" width="11.54296875" style="1" bestFit="1" customWidth="1"/>
    <col min="15876" max="15876" width="12.453125" style="1" bestFit="1" customWidth="1"/>
    <col min="15877" max="15877" width="10.54296875" style="1" bestFit="1" customWidth="1"/>
    <col min="15878" max="15879" width="8.76953125" style="1"/>
    <col min="15880" max="15880" width="15.86328125" style="1" customWidth="1"/>
    <col min="15881" max="16128" width="8.76953125" style="1"/>
    <col min="16129" max="16129" width="32.08984375" style="1" bestFit="1" customWidth="1"/>
    <col min="16130" max="16130" width="21.453125" style="1" bestFit="1" customWidth="1"/>
    <col min="16131" max="16131" width="11.54296875" style="1" bestFit="1" customWidth="1"/>
    <col min="16132" max="16132" width="12.453125" style="1" bestFit="1" customWidth="1"/>
    <col min="16133" max="16133" width="10.54296875" style="1" bestFit="1" customWidth="1"/>
    <col min="16134" max="16135" width="8.76953125" style="1"/>
    <col min="16136" max="16136" width="15.86328125" style="1" customWidth="1"/>
    <col min="16137" max="16384" width="8.76953125" style="1"/>
  </cols>
  <sheetData>
    <row r="1" spans="1:9" x14ac:dyDescent="0.75">
      <c r="E1" s="1" t="s">
        <v>0</v>
      </c>
      <c r="F1" s="2"/>
    </row>
    <row r="2" spans="1:9" x14ac:dyDescent="0.75">
      <c r="D2" s="2"/>
      <c r="E2" s="1" t="s">
        <v>1</v>
      </c>
    </row>
    <row r="3" spans="1:9" x14ac:dyDescent="0.75">
      <c r="I3" s="3"/>
    </row>
    <row r="4" spans="1:9" s="6" customFormat="1" x14ac:dyDescent="0.75">
      <c r="A4" s="4" t="s">
        <v>2</v>
      </c>
      <c r="B4" s="5"/>
      <c r="C4" s="5"/>
      <c r="D4" s="5"/>
      <c r="I4" s="7"/>
    </row>
    <row r="5" spans="1:9" s="6" customFormat="1" x14ac:dyDescent="0.75">
      <c r="A5" s="4" t="s">
        <v>3</v>
      </c>
      <c r="B5" s="8" t="s">
        <v>4</v>
      </c>
      <c r="E5" s="5"/>
      <c r="I5" s="9"/>
    </row>
    <row r="6" spans="1:9" s="6" customFormat="1" x14ac:dyDescent="0.75">
      <c r="A6" s="4" t="s">
        <v>5</v>
      </c>
      <c r="B6" s="8" t="s">
        <v>6</v>
      </c>
    </row>
    <row r="7" spans="1:9" s="6" customFormat="1" x14ac:dyDescent="0.75">
      <c r="A7" s="4" t="s">
        <v>7</v>
      </c>
      <c r="B7" s="8" t="s">
        <v>8</v>
      </c>
    </row>
    <row r="8" spans="1:9" s="6" customFormat="1" x14ac:dyDescent="0.75">
      <c r="A8" s="4" t="s">
        <v>9</v>
      </c>
      <c r="B8" s="8" t="s">
        <v>109</v>
      </c>
      <c r="E8" s="10"/>
      <c r="F8" s="10"/>
    </row>
    <row r="9" spans="1:9" s="6" customFormat="1" x14ac:dyDescent="0.75">
      <c r="A9" s="4" t="s">
        <v>10</v>
      </c>
      <c r="B9" s="8" t="s">
        <v>11</v>
      </c>
      <c r="E9" s="10"/>
      <c r="F9" s="10"/>
    </row>
    <row r="10" spans="1:9" s="6" customFormat="1" x14ac:dyDescent="0.75">
      <c r="B10" s="8"/>
      <c r="C10" s="11"/>
      <c r="D10" s="11"/>
    </row>
    <row r="11" spans="1:9" s="6" customFormat="1" x14ac:dyDescent="0.75">
      <c r="A11" s="4"/>
      <c r="C11" s="11"/>
      <c r="D11" s="11"/>
    </row>
    <row r="12" spans="1:9" s="6" customFormat="1" x14ac:dyDescent="0.75">
      <c r="A12" s="65" t="s">
        <v>12</v>
      </c>
      <c r="B12" s="65"/>
      <c r="C12" s="11"/>
      <c r="D12" s="11"/>
      <c r="E12" s="11"/>
      <c r="F12" s="11" t="s">
        <v>110</v>
      </c>
      <c r="G12" s="11"/>
      <c r="H12" s="11"/>
    </row>
    <row r="13" spans="1:9" s="6" customFormat="1" x14ac:dyDescent="0.75">
      <c r="A13" s="12"/>
      <c r="B13" s="13" t="s">
        <v>13</v>
      </c>
      <c r="C13" s="13" t="s">
        <v>14</v>
      </c>
      <c r="D13" s="13" t="s">
        <v>15</v>
      </c>
      <c r="E13" s="11"/>
      <c r="F13" s="13" t="s">
        <v>14</v>
      </c>
      <c r="G13" s="13" t="s">
        <v>15</v>
      </c>
    </row>
    <row r="14" spans="1:9" s="6" customFormat="1" x14ac:dyDescent="0.75">
      <c r="A14" s="14">
        <v>1</v>
      </c>
      <c r="B14" s="15" t="s">
        <v>16</v>
      </c>
      <c r="C14" s="16">
        <f>IF(D14=75,ROUNDDOWN($C$24*D14/100,2),ROUND($C$24*D14/100,2))+0.01</f>
        <v>278307.75</v>
      </c>
      <c r="D14" s="17">
        <v>75</v>
      </c>
      <c r="E14" s="11"/>
      <c r="F14" s="16">
        <v>278307.75</v>
      </c>
      <c r="G14" s="17">
        <v>75</v>
      </c>
    </row>
    <row r="15" spans="1:9" s="6" customFormat="1" x14ac:dyDescent="0.75">
      <c r="A15" s="14">
        <v>2</v>
      </c>
      <c r="B15" s="15" t="s">
        <v>17</v>
      </c>
      <c r="C15" s="16">
        <f>ROUND($C$24*D15/100,2)</f>
        <v>92769.25</v>
      </c>
      <c r="D15" s="17">
        <v>25</v>
      </c>
      <c r="E15" s="11"/>
      <c r="F15" s="16">
        <v>92769.25</v>
      </c>
      <c r="G15" s="17">
        <v>25</v>
      </c>
    </row>
    <row r="16" spans="1:9" s="6" customFormat="1" x14ac:dyDescent="0.75">
      <c r="A16" s="66" t="s">
        <v>18</v>
      </c>
      <c r="B16" s="67"/>
      <c r="C16" s="18">
        <f>SUM(C14:C15)</f>
        <v>371077</v>
      </c>
      <c r="D16" s="18">
        <f>SUM(D14:D15)</f>
        <v>100</v>
      </c>
      <c r="F16" s="18">
        <v>371077</v>
      </c>
      <c r="G16" s="18">
        <v>100</v>
      </c>
    </row>
    <row r="17" spans="1:9" s="6" customFormat="1" x14ac:dyDescent="0.75">
      <c r="A17" s="4"/>
      <c r="C17" s="11"/>
      <c r="D17" s="11"/>
      <c r="E17" s="11"/>
      <c r="F17" s="11"/>
      <c r="G17" s="11"/>
    </row>
    <row r="18" spans="1:9" s="6" customFormat="1" x14ac:dyDescent="0.75">
      <c r="A18" s="68" t="s">
        <v>19</v>
      </c>
      <c r="B18" s="68"/>
    </row>
    <row r="19" spans="1:9" s="6" customFormat="1" x14ac:dyDescent="0.75">
      <c r="A19" s="50" t="s">
        <v>20</v>
      </c>
      <c r="B19" s="53"/>
      <c r="C19" s="13" t="s">
        <v>21</v>
      </c>
      <c r="D19" s="20" t="s">
        <v>22</v>
      </c>
      <c r="E19" s="21"/>
      <c r="F19" s="13" t="s">
        <v>21</v>
      </c>
      <c r="G19" s="20" t="s">
        <v>22</v>
      </c>
    </row>
    <row r="20" spans="1:9" s="6" customFormat="1" x14ac:dyDescent="0.75">
      <c r="A20" s="15" t="s">
        <v>23</v>
      </c>
      <c r="B20" s="15"/>
      <c r="C20" s="16">
        <f>G29</f>
        <v>160659.41</v>
      </c>
      <c r="D20" s="16">
        <f>IFERROR((ROUND(C20/$C$22*100,2)),0)</f>
        <v>46.33</v>
      </c>
      <c r="F20" s="16">
        <v>160547.20000000001</v>
      </c>
      <c r="G20" s="16">
        <v>46.29</v>
      </c>
    </row>
    <row r="21" spans="1:9" s="6" customFormat="1" x14ac:dyDescent="0.75">
      <c r="A21" s="22" t="s">
        <v>24</v>
      </c>
      <c r="B21" s="15"/>
      <c r="C21" s="16">
        <f>G36</f>
        <v>186141.52000000002</v>
      </c>
      <c r="D21" s="16">
        <f>IFERROR((ROUND(C21/$C$22*100,2)),0)</f>
        <v>53.67</v>
      </c>
      <c r="F21" s="16">
        <v>186253.73</v>
      </c>
      <c r="G21" s="16">
        <v>53.71</v>
      </c>
    </row>
    <row r="22" spans="1:9" s="6" customFormat="1" x14ac:dyDescent="0.75">
      <c r="A22" s="63" t="s">
        <v>25</v>
      </c>
      <c r="B22" s="64"/>
      <c r="C22" s="23">
        <f>SUM(C20:C21)</f>
        <v>346800.93000000005</v>
      </c>
      <c r="D22" s="23"/>
      <c r="F22" s="23">
        <v>346800.93000000005</v>
      </c>
      <c r="G22" s="23"/>
    </row>
    <row r="23" spans="1:9" s="6" customFormat="1" x14ac:dyDescent="0.75">
      <c r="A23" s="63" t="s">
        <v>26</v>
      </c>
      <c r="B23" s="64"/>
      <c r="C23" s="23">
        <f>G57</f>
        <v>24276.065100000007</v>
      </c>
      <c r="D23" s="23"/>
      <c r="F23" s="23">
        <v>24276.065100000007</v>
      </c>
      <c r="G23" s="23"/>
    </row>
    <row r="24" spans="1:9" s="6" customFormat="1" x14ac:dyDescent="0.75">
      <c r="A24" s="50" t="s">
        <v>27</v>
      </c>
      <c r="B24" s="53"/>
      <c r="C24" s="24">
        <f>SUM(C22:C23)</f>
        <v>371076.99510000006</v>
      </c>
      <c r="D24" s="24"/>
      <c r="E24" s="5"/>
      <c r="F24" s="24">
        <v>371076.99510000006</v>
      </c>
      <c r="G24" s="24"/>
      <c r="H24" s="36"/>
      <c r="I24" s="42"/>
    </row>
    <row r="25" spans="1:9" s="6" customFormat="1" x14ac:dyDescent="0.75">
      <c r="I25" s="42"/>
    </row>
    <row r="26" spans="1:9" s="6" customFormat="1" x14ac:dyDescent="0.75">
      <c r="A26" s="25" t="s">
        <v>28</v>
      </c>
      <c r="B26" s="4"/>
      <c r="I26" s="42"/>
    </row>
    <row r="27" spans="1:9" s="6" customFormat="1" x14ac:dyDescent="0.75">
      <c r="A27" s="13" t="s">
        <v>29</v>
      </c>
      <c r="B27" s="13" t="s">
        <v>30</v>
      </c>
      <c r="C27" s="13" t="s">
        <v>31</v>
      </c>
      <c r="D27" s="13" t="s">
        <v>32</v>
      </c>
      <c r="E27" s="13" t="s">
        <v>33</v>
      </c>
      <c r="F27" s="13" t="s">
        <v>34</v>
      </c>
      <c r="G27" s="20" t="s">
        <v>21</v>
      </c>
    </row>
    <row r="28" spans="1:9" s="6" customFormat="1" x14ac:dyDescent="0.75">
      <c r="A28" s="19" t="s">
        <v>35</v>
      </c>
      <c r="B28" s="26"/>
      <c r="C28" s="26"/>
      <c r="D28" s="26"/>
      <c r="E28" s="26"/>
      <c r="F28" s="26"/>
      <c r="G28" s="26"/>
    </row>
    <row r="29" spans="1:9" s="6" customFormat="1" x14ac:dyDescent="0.75">
      <c r="A29" s="13" t="s">
        <v>36</v>
      </c>
      <c r="B29" s="50" t="s">
        <v>23</v>
      </c>
      <c r="C29" s="51"/>
      <c r="D29" s="51"/>
      <c r="E29" s="51"/>
      <c r="F29" s="52"/>
      <c r="G29" s="27">
        <f>SUM(G30:G34)</f>
        <v>160659.41</v>
      </c>
      <c r="I29" s="36"/>
    </row>
    <row r="30" spans="1:9" s="8" customFormat="1" ht="157.5" x14ac:dyDescent="0.75">
      <c r="A30" s="28" t="s">
        <v>37</v>
      </c>
      <c r="B30" s="29" t="s">
        <v>38</v>
      </c>
      <c r="C30" s="30" t="s">
        <v>39</v>
      </c>
      <c r="D30" s="29" t="s">
        <v>40</v>
      </c>
      <c r="E30" s="29">
        <v>18</v>
      </c>
      <c r="F30" s="31">
        <v>3190</v>
      </c>
      <c r="G30" s="32">
        <f t="shared" ref="G30:G33" si="0">ROUND(E30*F30,2)</f>
        <v>57420</v>
      </c>
      <c r="H30" s="43"/>
    </row>
    <row r="31" spans="1:9" s="8" customFormat="1" ht="173.25" x14ac:dyDescent="0.75">
      <c r="A31" s="33" t="s">
        <v>41</v>
      </c>
      <c r="B31" s="29" t="s">
        <v>42</v>
      </c>
      <c r="C31" s="30" t="s">
        <v>43</v>
      </c>
      <c r="D31" s="29" t="s">
        <v>44</v>
      </c>
      <c r="E31" s="29">
        <v>13</v>
      </c>
      <c r="F31" s="31">
        <v>1940</v>
      </c>
      <c r="G31" s="32">
        <f t="shared" si="0"/>
        <v>25220</v>
      </c>
    </row>
    <row r="32" spans="1:9" s="8" customFormat="1" ht="31.5" x14ac:dyDescent="0.75">
      <c r="A32" s="33" t="s">
        <v>45</v>
      </c>
      <c r="B32" s="30" t="s">
        <v>46</v>
      </c>
      <c r="C32" s="30" t="s">
        <v>47</v>
      </c>
      <c r="D32" s="29" t="s">
        <v>44</v>
      </c>
      <c r="E32" s="29">
        <v>3</v>
      </c>
      <c r="F32" s="31">
        <v>1050</v>
      </c>
      <c r="G32" s="32">
        <f t="shared" si="0"/>
        <v>3150</v>
      </c>
    </row>
    <row r="33" spans="1:8" s="8" customFormat="1" ht="157.5" x14ac:dyDescent="0.75">
      <c r="A33" s="33" t="s">
        <v>48</v>
      </c>
      <c r="B33" s="29" t="s">
        <v>49</v>
      </c>
      <c r="C33" s="30" t="s">
        <v>50</v>
      </c>
      <c r="D33" s="29" t="s">
        <v>44</v>
      </c>
      <c r="E33" s="29">
        <v>35</v>
      </c>
      <c r="F33" s="31">
        <v>1930</v>
      </c>
      <c r="G33" s="32">
        <f t="shared" si="0"/>
        <v>67550</v>
      </c>
      <c r="H33" s="41"/>
    </row>
    <row r="34" spans="1:8" s="8" customFormat="1" ht="110.25" x14ac:dyDescent="0.75">
      <c r="A34" s="33" t="s">
        <v>51</v>
      </c>
      <c r="B34" s="29" t="s">
        <v>52</v>
      </c>
      <c r="C34" s="30" t="s">
        <v>53</v>
      </c>
      <c r="D34" s="29" t="s">
        <v>44</v>
      </c>
      <c r="E34" s="29">
        <v>1.55</v>
      </c>
      <c r="F34" s="31">
        <v>4725</v>
      </c>
      <c r="G34" s="32">
        <f>ROUND(E34*F34,2)-4.34</f>
        <v>7319.41</v>
      </c>
      <c r="H34" s="41"/>
    </row>
    <row r="35" spans="1:8" s="8" customFormat="1" x14ac:dyDescent="0.75">
      <c r="A35" s="33"/>
      <c r="B35" s="37"/>
      <c r="C35" s="38"/>
      <c r="D35" s="39"/>
      <c r="E35" s="39"/>
      <c r="F35" s="40"/>
      <c r="G35" s="32"/>
    </row>
    <row r="36" spans="1:8" s="6" customFormat="1" x14ac:dyDescent="0.75">
      <c r="A36" s="34" t="s">
        <v>54</v>
      </c>
      <c r="B36" s="50" t="s">
        <v>55</v>
      </c>
      <c r="C36" s="51"/>
      <c r="D36" s="51"/>
      <c r="E36" s="51"/>
      <c r="F36" s="52"/>
      <c r="G36" s="27">
        <f>SUM(G38:G55)</f>
        <v>186141.52000000002</v>
      </c>
    </row>
    <row r="37" spans="1:8" s="6" customFormat="1" x14ac:dyDescent="0.75">
      <c r="A37" s="54" t="s">
        <v>56</v>
      </c>
      <c r="B37" s="55"/>
      <c r="C37" s="55"/>
      <c r="D37" s="55"/>
      <c r="E37" s="55"/>
      <c r="F37" s="55"/>
      <c r="G37" s="56"/>
    </row>
    <row r="38" spans="1:8" s="8" customFormat="1" ht="78.75" x14ac:dyDescent="0.75">
      <c r="A38" s="33" t="s">
        <v>57</v>
      </c>
      <c r="B38" s="29" t="s">
        <v>58</v>
      </c>
      <c r="C38" s="30" t="s">
        <v>59</v>
      </c>
      <c r="D38" s="29" t="s">
        <v>44</v>
      </c>
      <c r="E38" s="29">
        <v>1</v>
      </c>
      <c r="F38" s="31">
        <v>632</v>
      </c>
      <c r="G38" s="32">
        <f>ROUND(E38*F38,2)</f>
        <v>632</v>
      </c>
    </row>
    <row r="39" spans="1:8" s="8" customFormat="1" ht="141.75" x14ac:dyDescent="0.75">
      <c r="A39" s="33" t="s">
        <v>60</v>
      </c>
      <c r="B39" s="30" t="s">
        <v>61</v>
      </c>
      <c r="C39" s="30" t="s">
        <v>62</v>
      </c>
      <c r="D39" s="29" t="s">
        <v>44</v>
      </c>
      <c r="E39" s="29">
        <v>14</v>
      </c>
      <c r="F39" s="31">
        <v>27</v>
      </c>
      <c r="G39" s="32">
        <f t="shared" ref="G39:G42" si="1">ROUND(E39*F39,2)</f>
        <v>378</v>
      </c>
    </row>
    <row r="40" spans="1:8" s="8" customFormat="1" ht="47.25" x14ac:dyDescent="0.75">
      <c r="A40" s="33" t="s">
        <v>63</v>
      </c>
      <c r="B40" s="29" t="s">
        <v>64</v>
      </c>
      <c r="C40" s="30" t="s">
        <v>65</v>
      </c>
      <c r="D40" s="29" t="s">
        <v>44</v>
      </c>
      <c r="E40" s="29">
        <v>6</v>
      </c>
      <c r="F40" s="31">
        <v>65</v>
      </c>
      <c r="G40" s="32">
        <f t="shared" si="1"/>
        <v>390</v>
      </c>
    </row>
    <row r="41" spans="1:8" s="8" customFormat="1" ht="94.5" x14ac:dyDescent="0.75">
      <c r="A41" s="33" t="s">
        <v>66</v>
      </c>
      <c r="B41" s="30" t="s">
        <v>67</v>
      </c>
      <c r="C41" s="30" t="s">
        <v>68</v>
      </c>
      <c r="D41" s="29" t="s">
        <v>44</v>
      </c>
      <c r="E41" s="29">
        <v>30</v>
      </c>
      <c r="F41" s="31">
        <v>60</v>
      </c>
      <c r="G41" s="32">
        <f t="shared" si="1"/>
        <v>1800</v>
      </c>
    </row>
    <row r="42" spans="1:8" s="8" customFormat="1" ht="94.5" x14ac:dyDescent="0.75">
      <c r="A42" s="33" t="s">
        <v>69</v>
      </c>
      <c r="B42" s="29" t="s">
        <v>70</v>
      </c>
      <c r="C42" s="30" t="s">
        <v>71</v>
      </c>
      <c r="D42" s="29" t="s">
        <v>44</v>
      </c>
      <c r="E42" s="29">
        <v>110</v>
      </c>
      <c r="F42" s="31">
        <v>225</v>
      </c>
      <c r="G42" s="32">
        <f t="shared" si="1"/>
        <v>24750</v>
      </c>
    </row>
    <row r="43" spans="1:8" s="8" customFormat="1" x14ac:dyDescent="0.75">
      <c r="A43" s="57" t="s">
        <v>72</v>
      </c>
      <c r="B43" s="58"/>
      <c r="C43" s="58"/>
      <c r="D43" s="58"/>
      <c r="E43" s="58"/>
      <c r="F43" s="58"/>
      <c r="G43" s="59"/>
    </row>
    <row r="44" spans="1:8" s="8" customFormat="1" ht="157.5" x14ac:dyDescent="0.75">
      <c r="A44" s="33" t="s">
        <v>73</v>
      </c>
      <c r="B44" s="30" t="s">
        <v>74</v>
      </c>
      <c r="C44" s="30" t="s">
        <v>111</v>
      </c>
      <c r="D44" s="29" t="s">
        <v>44</v>
      </c>
      <c r="E44" s="29">
        <v>60</v>
      </c>
      <c r="F44" s="31">
        <v>80</v>
      </c>
      <c r="G44" s="32">
        <f t="shared" ref="G44:G51" si="2">ROUND(E44*F44,2)</f>
        <v>4800</v>
      </c>
    </row>
    <row r="45" spans="1:8" s="8" customFormat="1" ht="141.75" x14ac:dyDescent="0.75">
      <c r="A45" s="33" t="s">
        <v>75</v>
      </c>
      <c r="B45" s="30" t="s">
        <v>76</v>
      </c>
      <c r="C45" s="30" t="s">
        <v>77</v>
      </c>
      <c r="D45" s="29" t="s">
        <v>44</v>
      </c>
      <c r="E45" s="29">
        <v>150</v>
      </c>
      <c r="F45" s="31">
        <v>550</v>
      </c>
      <c r="G45" s="32">
        <f t="shared" si="2"/>
        <v>82500</v>
      </c>
    </row>
    <row r="46" spans="1:8" s="8" customFormat="1" ht="63" x14ac:dyDescent="0.75">
      <c r="A46" s="33" t="s">
        <v>78</v>
      </c>
      <c r="B46" s="30" t="s">
        <v>79</v>
      </c>
      <c r="C46" s="30" t="s">
        <v>80</v>
      </c>
      <c r="D46" s="29" t="s">
        <v>44</v>
      </c>
      <c r="E46" s="29">
        <v>5</v>
      </c>
      <c r="F46" s="31">
        <v>100</v>
      </c>
      <c r="G46" s="32">
        <f t="shared" si="2"/>
        <v>500</v>
      </c>
    </row>
    <row r="47" spans="1:8" s="8" customFormat="1" ht="126" x14ac:dyDescent="0.75">
      <c r="A47" s="33" t="s">
        <v>81</v>
      </c>
      <c r="B47" s="30" t="s">
        <v>82</v>
      </c>
      <c r="C47" s="30" t="s">
        <v>83</v>
      </c>
      <c r="D47" s="29" t="s">
        <v>44</v>
      </c>
      <c r="E47" s="29">
        <v>130</v>
      </c>
      <c r="F47" s="31">
        <v>100</v>
      </c>
      <c r="G47" s="32">
        <f t="shared" si="2"/>
        <v>13000</v>
      </c>
    </row>
    <row r="48" spans="1:8" s="8" customFormat="1" ht="110.25" x14ac:dyDescent="0.75">
      <c r="A48" s="33" t="s">
        <v>84</v>
      </c>
      <c r="B48" s="30" t="s">
        <v>85</v>
      </c>
      <c r="C48" s="30" t="s">
        <v>86</v>
      </c>
      <c r="D48" s="29" t="s">
        <v>44</v>
      </c>
      <c r="E48" s="29">
        <v>150</v>
      </c>
      <c r="F48" s="31">
        <v>45</v>
      </c>
      <c r="G48" s="32">
        <f t="shared" si="2"/>
        <v>6750</v>
      </c>
    </row>
    <row r="49" spans="1:7" s="8" customFormat="1" ht="126" x14ac:dyDescent="0.75">
      <c r="A49" s="33" t="s">
        <v>87</v>
      </c>
      <c r="B49" s="29" t="s">
        <v>88</v>
      </c>
      <c r="C49" s="30" t="s">
        <v>89</v>
      </c>
      <c r="D49" s="29" t="s">
        <v>44</v>
      </c>
      <c r="E49" s="29">
        <v>4</v>
      </c>
      <c r="F49" s="31">
        <v>440</v>
      </c>
      <c r="G49" s="32">
        <f t="shared" si="2"/>
        <v>1760</v>
      </c>
    </row>
    <row r="50" spans="1:7" s="8" customFormat="1" ht="63" x14ac:dyDescent="0.75">
      <c r="A50" s="33" t="s">
        <v>90</v>
      </c>
      <c r="B50" s="29" t="s">
        <v>91</v>
      </c>
      <c r="C50" s="30" t="s">
        <v>92</v>
      </c>
      <c r="D50" s="29" t="s">
        <v>44</v>
      </c>
      <c r="E50" s="29">
        <f>2*2.3</f>
        <v>4.5999999999999996</v>
      </c>
      <c r="F50" s="31">
        <v>251</v>
      </c>
      <c r="G50" s="32">
        <f t="shared" si="2"/>
        <v>1154.5999999999999</v>
      </c>
    </row>
    <row r="51" spans="1:7" s="8" customFormat="1" ht="31.5" x14ac:dyDescent="0.75">
      <c r="A51" s="33" t="s">
        <v>93</v>
      </c>
      <c r="B51" s="29" t="s">
        <v>94</v>
      </c>
      <c r="C51" s="30" t="s">
        <v>95</v>
      </c>
      <c r="D51" s="29" t="s">
        <v>44</v>
      </c>
      <c r="E51" s="29">
        <v>2</v>
      </c>
      <c r="F51" s="29">
        <v>313.45999999999998</v>
      </c>
      <c r="G51" s="32">
        <f t="shared" si="2"/>
        <v>626.91999999999996</v>
      </c>
    </row>
    <row r="52" spans="1:7" s="8" customFormat="1" x14ac:dyDescent="0.75">
      <c r="A52" s="60" t="s">
        <v>96</v>
      </c>
      <c r="B52" s="61"/>
      <c r="C52" s="61"/>
      <c r="D52" s="61"/>
      <c r="E52" s="61"/>
      <c r="F52" s="61"/>
      <c r="G52" s="62"/>
    </row>
    <row r="53" spans="1:7" s="8" customFormat="1" ht="141.75" x14ac:dyDescent="0.75">
      <c r="A53" s="33" t="s">
        <v>97</v>
      </c>
      <c r="B53" s="30" t="s">
        <v>98</v>
      </c>
      <c r="C53" s="30" t="s">
        <v>99</v>
      </c>
      <c r="D53" s="29" t="s">
        <v>44</v>
      </c>
      <c r="E53" s="29">
        <v>33</v>
      </c>
      <c r="F53" s="31">
        <v>250</v>
      </c>
      <c r="G53" s="32">
        <f t="shared" ref="G53:G55" si="3">ROUND(E53*F53,2)</f>
        <v>8250</v>
      </c>
    </row>
    <row r="54" spans="1:7" s="8" customFormat="1" ht="252" x14ac:dyDescent="0.75">
      <c r="A54" s="33" t="s">
        <v>100</v>
      </c>
      <c r="B54" s="29" t="s">
        <v>101</v>
      </c>
      <c r="C54" s="30" t="s">
        <v>102</v>
      </c>
      <c r="D54" s="29" t="s">
        <v>44</v>
      </c>
      <c r="E54" s="29">
        <v>35</v>
      </c>
      <c r="F54" s="31">
        <v>1010</v>
      </c>
      <c r="G54" s="32">
        <f t="shared" si="3"/>
        <v>35350</v>
      </c>
    </row>
    <row r="55" spans="1:7" s="8" customFormat="1" ht="157.5" x14ac:dyDescent="0.75">
      <c r="A55" s="33" t="s">
        <v>103</v>
      </c>
      <c r="B55" s="29" t="s">
        <v>104</v>
      </c>
      <c r="C55" s="30" t="s">
        <v>105</v>
      </c>
      <c r="D55" s="29" t="s">
        <v>44</v>
      </c>
      <c r="E55" s="29">
        <v>10</v>
      </c>
      <c r="F55" s="31">
        <v>350</v>
      </c>
      <c r="G55" s="32">
        <f t="shared" si="3"/>
        <v>3500</v>
      </c>
    </row>
    <row r="56" spans="1:7" s="6" customFormat="1" x14ac:dyDescent="0.75">
      <c r="A56" s="44" t="s">
        <v>106</v>
      </c>
      <c r="B56" s="45"/>
      <c r="C56" s="45"/>
      <c r="D56" s="45"/>
      <c r="E56" s="45"/>
      <c r="F56" s="46"/>
      <c r="G56" s="18">
        <f>SUM(G29,G36)</f>
        <v>346800.93000000005</v>
      </c>
    </row>
    <row r="57" spans="1:7" s="8" customFormat="1" x14ac:dyDescent="0.75">
      <c r="A57" s="47" t="s">
        <v>107</v>
      </c>
      <c r="B57" s="48"/>
      <c r="C57" s="48"/>
      <c r="D57" s="48"/>
      <c r="E57" s="48"/>
      <c r="F57" s="49"/>
      <c r="G57" s="35">
        <f>7%*G56</f>
        <v>24276.065100000007</v>
      </c>
    </row>
    <row r="58" spans="1:7" s="6" customFormat="1" x14ac:dyDescent="0.75">
      <c r="A58" s="50" t="s">
        <v>108</v>
      </c>
      <c r="B58" s="51"/>
      <c r="C58" s="51"/>
      <c r="D58" s="51"/>
      <c r="E58" s="51"/>
      <c r="F58" s="52"/>
      <c r="G58" s="27">
        <f>SUM(G56:G57)</f>
        <v>371076.99510000006</v>
      </c>
    </row>
    <row r="59" spans="1:7" s="6" customFormat="1" x14ac:dyDescent="0.75"/>
    <row r="60" spans="1:7" s="6" customFormat="1" x14ac:dyDescent="0.75">
      <c r="G60" s="36"/>
    </row>
    <row r="61" spans="1:7" s="6" customFormat="1" x14ac:dyDescent="0.75"/>
  </sheetData>
  <sheetProtection formatCells="0" formatColumns="0" formatRows="0" insertRows="0" deleteRows="0" selectLockedCells="1"/>
  <dataConsolidate/>
  <mergeCells count="15">
    <mergeCell ref="A23:B23"/>
    <mergeCell ref="A12:B12"/>
    <mergeCell ref="A16:B16"/>
    <mergeCell ref="A18:B18"/>
    <mergeCell ref="A19:B19"/>
    <mergeCell ref="A22:B22"/>
    <mergeCell ref="A56:F56"/>
    <mergeCell ref="A57:F57"/>
    <mergeCell ref="A58:F58"/>
    <mergeCell ref="A24:B24"/>
    <mergeCell ref="B29:F29"/>
    <mergeCell ref="B36:F36"/>
    <mergeCell ref="A37:G37"/>
    <mergeCell ref="A43:G43"/>
    <mergeCell ref="A52:G52"/>
  </mergeCells>
  <conditionalFormatting sqref="E13">
    <cfRule type="cellIs" dxfId="6" priority="7" operator="notBetween">
      <formula>0</formula>
      <formula>75</formula>
    </cfRule>
  </conditionalFormatting>
  <conditionalFormatting sqref="D16">
    <cfRule type="cellIs" dxfId="5" priority="4" operator="equal">
      <formula>0</formula>
    </cfRule>
    <cfRule type="cellIs" dxfId="4" priority="5" operator="lessThan">
      <formula>100</formula>
    </cfRule>
    <cfRule type="cellIs" dxfId="3" priority="6" operator="greaterThan">
      <formula>100</formula>
    </cfRule>
  </conditionalFormatting>
  <conditionalFormatting sqref="G16">
    <cfRule type="cellIs" dxfId="2" priority="1" operator="equal">
      <formula>0</formula>
    </cfRule>
    <cfRule type="cellIs" dxfId="1" priority="2" operator="lessThan">
      <formula>100</formula>
    </cfRule>
    <cfRule type="cellIs" dxfId="0" priority="3" operator="greaterThan">
      <formula>100</formula>
    </cfRule>
  </conditionalFormatting>
  <dataValidations count="14">
    <dataValidation type="custom" allowBlank="1" showInputMessage="1" showErrorMessage="1" sqref="D15" xr:uid="{929EE12E-9411-4D18-84A1-12B1A8A95DC1}">
      <formula1>IF(SUM(D14:D15)&gt;100," ",100-(D14+#REF!+#REF!+#REF!))</formula1>
    </dataValidation>
    <dataValidation type="decimal" operator="equal" allowBlank="1" showInputMessage="1" showErrorMessage="1" sqref="C16" xr:uid="{9076119B-FE5B-4DEC-9989-9C79402458E1}">
      <formula1>C24</formula1>
    </dataValidation>
    <dataValidation type="decimal" operator="equal" allowBlank="1" showInputMessage="1" showErrorMessage="1" errorTitle="Tähelepanu!" error="Tervik peab olema 100%" promptTitle="Tähelepanu!" prompt="Osakaalude summa peab olema 100%" sqref="D16" xr:uid="{5135FAF6-5D6F-4572-8830-9353AC374D0E}">
      <formula1>100</formula1>
    </dataValidation>
    <dataValidation type="decimal" allowBlank="1" showInputMessage="1" showErrorMessage="1" errorTitle="Tähelepanu!" error="AMIF toetuse osakaal ei saa olla suurem kui 75%" promptTitle="Tähelepanu!" prompt="AMIF toetuse osakaal ei saa olla suurem kui 75%" sqref="D14" xr:uid="{C3952B0A-497D-45A1-B17F-DBA53C7A58D6}">
      <formula1>0</formula1>
      <formula2>75</formula2>
    </dataValidation>
    <dataValidation type="decimal" operator="lessThanOrEqual" allowBlank="1" showInputMessage="1" showErrorMessage="1" errorTitle="Tähelepanu!" error="Sisestatud summa ületab 7% otsestest kuludest." promptTitle="Tähelepanu!" prompt="Kaudsed kulud moodustavad otsestest kuludest kuni 7%." sqref="G57" xr:uid="{C8B8EA2D-3FA5-43D2-803B-6B7D71C75E5B}">
      <formula1>ROUND(G56*7%,2)</formula1>
    </dataValidation>
    <dataValidation type="list" allowBlank="1" showInputMessage="1" showErrorMessage="1" errorTitle="Tähelepanu!" error="Vali ühik nimekirjast" promptTitle="Tähelepanu!" prompt="Vali ühik nimekirjast" sqref="D44:D51 D53:D55 D38:D42 D30:D35" xr:uid="{5E5971E9-A016-4E93-A67A-D944ED47E120}">
      <formula1>Ühik</formula1>
    </dataValidation>
    <dataValidation type="list" allowBlank="1" showInputMessage="1" showErrorMessage="1" promptTitle="Tähelepanu!" prompt="Vali nimekirjast projekti valdkond!" sqref="B10" xr:uid="{366005AF-09A2-47B9-A1AA-3AE6DC6C3AA6}">
      <formula1>Valdkond</formula1>
    </dataValidation>
    <dataValidation operator="equal" allowBlank="1" showErrorMessage="1" promptTitle="Tähelepanu!" prompt="AMIF tulu peab võrduma AMIF kuluga." sqref="B13" xr:uid="{A8638509-020E-4518-B1D3-6B565B8D3950}"/>
    <dataValidation type="decimal" operator="lessThan" allowBlank="1" showInputMessage="1" showErrorMessage="1" promptTitle="Tähelepanu!" prompt="SiM toetus on kuni 25% projekti kogukuludest." sqref="H131084 H65548 H983052 H917516 H851980 H786444 H720908 H655372 H589836 H524300 H458764 H393228 H327692 H262156 H196620" xr:uid="{E9A0E379-F92E-46F5-B33C-383B6C766E37}">
      <formula1>G65548*0.25</formula1>
    </dataValidation>
    <dataValidation type="decimal" operator="lessThan" allowBlank="1" showInputMessage="1" showErrorMessage="1" promptTitle="Tähelepanu!" prompt="Kaudsed kulud moodustavad otsestest kuludest kuni 7%." sqref="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G65547:H65547 G983051:H983051 G917515:H917515 G851979:H851979 G786443:H786443 G720907:H720907 G655371:H655371 G589835:H589835 G524299:H524299 G458763:H458763 G393227:H393227 G327691:H327691 G262155:H262155 G196619:H196619 G131083:H131083" xr:uid="{D777F43B-8889-4839-9F24-319BAF6B98C8}">
      <formula1>(0.07*G65545)/1</formula1>
    </dataValidation>
    <dataValidation type="decimal" operator="lessThan" allowBlank="1" showInputMessage="1" showErrorMessage="1" promptTitle="Tähelepanu!" prompt="AMIF toetus on kuni 75% kogukuludest." sqref="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B7E78C3B-A14F-45A6-8CB2-CF71890D7E06}">
      <formula1>JB65548*0.75</formula1>
    </dataValidation>
    <dataValidation type="decimal" operator="lessThan" allowBlank="1" showInputMessage="1" showErrorMessage="1" promptTitle="Tähelepanu!" prompt="SiM toetus on kuni 25% projekti kogukuludest." sqref="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C05DA1CC-0588-44A5-845C-40E2C95EF761}">
      <formula1>JB65548*0.25</formula1>
    </dataValidation>
    <dataValidation type="decimal" operator="equal" allowBlank="1" showInputMessage="1" showErrorMessage="1" promptTitle="Tähelepanu!" prompt="Kogusumma peab olema võrdne projekti kogukuludega." sqref="B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B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B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B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B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B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B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B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B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B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B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B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B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B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B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xr:uid="{21CAA078-87DB-4DD5-9BC1-0B268A07F638}">
      <formula1>G65548</formula1>
    </dataValidation>
    <dataValidation type="decimal" operator="equal" allowBlank="1" showInputMessage="1" showErrorMessage="1" promptTitle="Tähelepanu!" prompt="AMIF tulu peab võrduma AMIF kuluga." sqref="B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B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B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B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B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B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B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B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B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B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B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B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B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B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B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xr:uid="{3BB6584B-E6B8-40AB-A4E5-B4E53253B9C7}">
      <formula1>G65548</formula1>
    </dataValidation>
  </dataValidations>
  <pageMargins left="0.70866141732283472" right="0.70866141732283472" top="0.74803149606299213" bottom="1.0629921259842521" header="0.31496062992125984" footer="0.31496062992125984"/>
  <pageSetup paperSize="9" scale="75" fitToHeight="0" orientation="landscape" r:id="rId1"/>
  <headerFooter>
    <oddFooter>&amp;L&amp;G&amp;RProject ID: RR.0205</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c4d687-b0d8-4f65-951e-99782a2d6f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9BE0ACD8760C42AD87BF1ED76CCD72" ma:contentTypeVersion="10" ma:contentTypeDescription="Create a new document." ma:contentTypeScope="" ma:versionID="bc1ce0e5e555f848034672e950ebca99">
  <xsd:schema xmlns:xsd="http://www.w3.org/2001/XMLSchema" xmlns:xs="http://www.w3.org/2001/XMLSchema" xmlns:p="http://schemas.microsoft.com/office/2006/metadata/properties" xmlns:ns3="b4c4d687-b0d8-4f65-951e-99782a2d6f66" xmlns:ns4="4bdd4043-d19d-43f1-97b0-b3ac3f3233c7" targetNamespace="http://schemas.microsoft.com/office/2006/metadata/properties" ma:root="true" ma:fieldsID="af35484c39c38eb27f236f860d2933ab" ns3:_="" ns4:_="">
    <xsd:import namespace="b4c4d687-b0d8-4f65-951e-99782a2d6f66"/>
    <xsd:import namespace="4bdd4043-d19d-43f1-97b0-b3ac3f3233c7"/>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c4d687-b0d8-4f65-951e-99782a2d6f6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dd4043-d19d-43f1-97b0-b3ac3f3233c7"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A85A79-5EF7-4EBE-8B81-64B27FCF0A82}">
  <ds:schemaRefs>
    <ds:schemaRef ds:uri="b4c4d687-b0d8-4f65-951e-99782a2d6f66"/>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4bdd4043-d19d-43f1-97b0-b3ac3f3233c7"/>
    <ds:schemaRef ds:uri="http://schemas.microsoft.com/office/2006/metadata/properties"/>
  </ds:schemaRefs>
</ds:datastoreItem>
</file>

<file path=customXml/itemProps2.xml><?xml version="1.0" encoding="utf-8"?>
<ds:datastoreItem xmlns:ds="http://schemas.openxmlformats.org/officeDocument/2006/customXml" ds:itemID="{5244FE70-629E-4788-B6A5-54FA723D9A77}">
  <ds:schemaRefs>
    <ds:schemaRef ds:uri="http://schemas.microsoft.com/sharepoint/v3/contenttype/forms"/>
  </ds:schemaRefs>
</ds:datastoreItem>
</file>

<file path=customXml/itemProps3.xml><?xml version="1.0" encoding="utf-8"?>
<ds:datastoreItem xmlns:ds="http://schemas.openxmlformats.org/officeDocument/2006/customXml" ds:itemID="{23A8B7DA-52C1-4C18-876B-6E07DAFA6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c4d687-b0d8-4f65-951e-99782a2d6f66"/>
    <ds:schemaRef ds:uri="4bdd4043-d19d-43f1-97b0-b3ac3f323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 Eelarve</vt:lpstr>
      <vt:lpstr>Projekti_valdkond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JEFANOV Maria</dc:creator>
  <cp:lastModifiedBy>JEFANOV Maria</cp:lastModifiedBy>
  <dcterms:created xsi:type="dcterms:W3CDTF">2023-05-25T10:56:20Z</dcterms:created>
  <dcterms:modified xsi:type="dcterms:W3CDTF">2023-05-31T14:27:36Z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2023-05-25T10:56:29Z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cee354da-4b7f-4731-b1e8-18f7778b1b6c</vt:lpwstr>
  </property>
  <property fmtid="{D5CDD505-2E9C-101B-9397-08002B2CF9AE}" pid="8" name="MSIP_Label_2059aa38-f392-4105-be92-628035578272_ContentBits">
    <vt:lpwstr>0</vt:lpwstr>
  </property>
  <property fmtid="{D5CDD505-2E9C-101B-9397-08002B2CF9AE}" pid="9" name="ContentTypeId">
    <vt:lpwstr>0x010100549BE0ACD8760C42AD87BF1ED76CCD72</vt:lpwstr>
  </property>
</Properties>
</file>